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defaultThemeVersion="124226"/>
  <xr:revisionPtr revIDLastSave="60" documentId="11_0EF3CBF138C7519B5D7E7DE891E1E6CD2C50C65C" xr6:coauthVersionLast="47" xr6:coauthVersionMax="47" xr10:uidLastSave="{F2AB1CFE-B1B4-47AF-98FA-310413416600}"/>
  <bookViews>
    <workbookView xWindow="28680" yWindow="-120" windowWidth="38640" windowHeight="21240" xr2:uid="{00000000-000D-0000-FFFF-FFFF00000000}"/>
  </bookViews>
  <sheets>
    <sheet name="VLF_Events" sheetId="15" r:id="rId1"/>
    <sheet name="Ne Calculation" sheetId="10" r:id="rId2"/>
    <sheet name="%Ne" sheetId="14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5" l="1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A229" i="15" s="1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A246" i="15" s="1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A331" i="15" s="1"/>
  <c r="A332" i="15" s="1"/>
  <c r="A333" i="15" s="1"/>
  <c r="A334" i="15" s="1"/>
  <c r="A335" i="15" s="1"/>
  <c r="A336" i="15" s="1"/>
  <c r="R79" i="14"/>
  <c r="N71" i="14"/>
  <c r="P71" i="14" s="1"/>
  <c r="F4" i="14"/>
  <c r="N4" i="14" s="1"/>
  <c r="P4" i="14" s="1"/>
  <c r="F5" i="14"/>
  <c r="F6" i="14"/>
  <c r="F7" i="14"/>
  <c r="F8" i="14"/>
  <c r="F9" i="14"/>
  <c r="F10" i="14"/>
  <c r="F11" i="14"/>
  <c r="F12" i="14"/>
  <c r="F13" i="14"/>
  <c r="I13" i="14" s="1"/>
  <c r="K13" i="14" s="1"/>
  <c r="F14" i="14"/>
  <c r="F15" i="14"/>
  <c r="F16" i="14"/>
  <c r="F17" i="14"/>
  <c r="F18" i="14"/>
  <c r="F19" i="14"/>
  <c r="N19" i="14" s="1"/>
  <c r="P19" i="14" s="1"/>
  <c r="F20" i="14"/>
  <c r="N20" i="14" s="1"/>
  <c r="P20" i="14" s="1"/>
  <c r="F21" i="14"/>
  <c r="F22" i="14"/>
  <c r="F23" i="14"/>
  <c r="F24" i="14"/>
  <c r="F25" i="14"/>
  <c r="F26" i="14"/>
  <c r="F27" i="14"/>
  <c r="F28" i="14"/>
  <c r="F29" i="14"/>
  <c r="F30" i="14"/>
  <c r="F31" i="14"/>
  <c r="N31" i="14" s="1"/>
  <c r="P31" i="14" s="1"/>
  <c r="F32" i="14"/>
  <c r="F33" i="14"/>
  <c r="F34" i="14"/>
  <c r="F35" i="14"/>
  <c r="F36" i="14"/>
  <c r="N36" i="14" s="1"/>
  <c r="P36" i="14" s="1"/>
  <c r="F37" i="14"/>
  <c r="F38" i="14"/>
  <c r="F39" i="14"/>
  <c r="F40" i="14"/>
  <c r="F41" i="14"/>
  <c r="F42" i="14"/>
  <c r="F43" i="14"/>
  <c r="F44" i="14"/>
  <c r="N44" i="14" s="1"/>
  <c r="P44" i="14" s="1"/>
  <c r="F45" i="14"/>
  <c r="F46" i="14"/>
  <c r="F47" i="14"/>
  <c r="F48" i="14"/>
  <c r="F49" i="14"/>
  <c r="F50" i="14"/>
  <c r="F51" i="14"/>
  <c r="F52" i="14"/>
  <c r="N52" i="14" s="1"/>
  <c r="P52" i="14" s="1"/>
  <c r="F53" i="14"/>
  <c r="F54" i="14"/>
  <c r="F55" i="14"/>
  <c r="F56" i="14"/>
  <c r="F57" i="14"/>
  <c r="F58" i="14"/>
  <c r="F59" i="14"/>
  <c r="F60" i="14"/>
  <c r="N60" i="14" s="1"/>
  <c r="P60" i="14" s="1"/>
  <c r="F61" i="14"/>
  <c r="F62" i="14"/>
  <c r="F63" i="14"/>
  <c r="F64" i="14"/>
  <c r="F65" i="14"/>
  <c r="F66" i="14"/>
  <c r="F67" i="14"/>
  <c r="F68" i="14"/>
  <c r="N68" i="14" s="1"/>
  <c r="P68" i="14" s="1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N83" i="14" s="1"/>
  <c r="P83" i="14" s="1"/>
  <c r="I20" i="14"/>
  <c r="K20" i="14" s="1"/>
  <c r="M20" i="14" s="1"/>
  <c r="I24" i="14"/>
  <c r="K24" i="14" s="1"/>
  <c r="H83" i="14"/>
  <c r="G83" i="14"/>
  <c r="H82" i="14"/>
  <c r="G82" i="14"/>
  <c r="I82" i="14" s="1"/>
  <c r="K82" i="14" s="1"/>
  <c r="H81" i="14"/>
  <c r="G81" i="14"/>
  <c r="I81" i="14" s="1"/>
  <c r="K81" i="14" s="1"/>
  <c r="H80" i="14"/>
  <c r="G80" i="14"/>
  <c r="H79" i="14"/>
  <c r="N79" i="14" s="1"/>
  <c r="P79" i="14" s="1"/>
  <c r="Q79" i="14" s="1"/>
  <c r="G79" i="14"/>
  <c r="H78" i="14"/>
  <c r="N78" i="14" s="1"/>
  <c r="P78" i="14" s="1"/>
  <c r="G78" i="14"/>
  <c r="I78" i="14" s="1"/>
  <c r="K78" i="14" s="1"/>
  <c r="H77" i="14"/>
  <c r="G77" i="14"/>
  <c r="H76" i="14"/>
  <c r="G76" i="14"/>
  <c r="H75" i="14"/>
  <c r="G75" i="14"/>
  <c r="H74" i="14"/>
  <c r="G74" i="14"/>
  <c r="I74" i="14" s="1"/>
  <c r="K74" i="14" s="1"/>
  <c r="H73" i="14"/>
  <c r="G73" i="14"/>
  <c r="I73" i="14" s="1"/>
  <c r="K73" i="14" s="1"/>
  <c r="H72" i="14"/>
  <c r="G72" i="14"/>
  <c r="H71" i="14"/>
  <c r="G71" i="14"/>
  <c r="H70" i="14"/>
  <c r="N70" i="14" s="1"/>
  <c r="P70" i="14" s="1"/>
  <c r="G70" i="14"/>
  <c r="I70" i="14" s="1"/>
  <c r="K70" i="14" s="1"/>
  <c r="H69" i="14"/>
  <c r="G69" i="14"/>
  <c r="H68" i="14"/>
  <c r="G68" i="14"/>
  <c r="H67" i="14"/>
  <c r="G67" i="14"/>
  <c r="H66" i="14"/>
  <c r="G66" i="14"/>
  <c r="I66" i="14" s="1"/>
  <c r="K66" i="14" s="1"/>
  <c r="L66" i="14" s="1"/>
  <c r="H65" i="14"/>
  <c r="G65" i="14"/>
  <c r="H64" i="14"/>
  <c r="G64" i="14"/>
  <c r="H63" i="14"/>
  <c r="N63" i="14" s="1"/>
  <c r="P63" i="14" s="1"/>
  <c r="G63" i="14"/>
  <c r="H62" i="14"/>
  <c r="N62" i="14" s="1"/>
  <c r="P62" i="14" s="1"/>
  <c r="G62" i="14"/>
  <c r="I62" i="14" s="1"/>
  <c r="K62" i="14" s="1"/>
  <c r="H61" i="14"/>
  <c r="G61" i="14"/>
  <c r="H60" i="14"/>
  <c r="G60" i="14"/>
  <c r="H59" i="14"/>
  <c r="G59" i="14"/>
  <c r="H58" i="14"/>
  <c r="G58" i="14"/>
  <c r="I58" i="14" s="1"/>
  <c r="K58" i="14" s="1"/>
  <c r="M58" i="14" s="1"/>
  <c r="H57" i="14"/>
  <c r="G57" i="14"/>
  <c r="I57" i="14" s="1"/>
  <c r="K57" i="14" s="1"/>
  <c r="H56" i="14"/>
  <c r="G56" i="14"/>
  <c r="I56" i="14" s="1"/>
  <c r="K56" i="14" s="1"/>
  <c r="H55" i="14"/>
  <c r="N55" i="14" s="1"/>
  <c r="P55" i="14" s="1"/>
  <c r="Q55" i="14" s="1"/>
  <c r="G55" i="14"/>
  <c r="H54" i="14"/>
  <c r="N54" i="14" s="1"/>
  <c r="P54" i="14" s="1"/>
  <c r="Q54" i="14" s="1"/>
  <c r="G54" i="14"/>
  <c r="I54" i="14" s="1"/>
  <c r="K54" i="14" s="1"/>
  <c r="L54" i="14" s="1"/>
  <c r="H53" i="14"/>
  <c r="G53" i="14"/>
  <c r="H52" i="14"/>
  <c r="G52" i="14"/>
  <c r="H51" i="14"/>
  <c r="G51" i="14"/>
  <c r="H50" i="14"/>
  <c r="G50" i="14"/>
  <c r="I50" i="14" s="1"/>
  <c r="K50" i="14" s="1"/>
  <c r="H49" i="14"/>
  <c r="G49" i="14"/>
  <c r="H48" i="14"/>
  <c r="G48" i="14"/>
  <c r="H47" i="14"/>
  <c r="N47" i="14" s="1"/>
  <c r="P47" i="14" s="1"/>
  <c r="G47" i="14"/>
  <c r="H46" i="14"/>
  <c r="N46" i="14" s="1"/>
  <c r="P46" i="14" s="1"/>
  <c r="G46" i="14"/>
  <c r="I46" i="14" s="1"/>
  <c r="K46" i="14" s="1"/>
  <c r="H45" i="14"/>
  <c r="G45" i="14"/>
  <c r="H44" i="14"/>
  <c r="G44" i="14"/>
  <c r="H43" i="14"/>
  <c r="G43" i="14"/>
  <c r="H42" i="14"/>
  <c r="G42" i="14"/>
  <c r="I42" i="14" s="1"/>
  <c r="K42" i="14" s="1"/>
  <c r="L42" i="14" s="1"/>
  <c r="H41" i="14"/>
  <c r="G41" i="14"/>
  <c r="I41" i="14" s="1"/>
  <c r="K41" i="14" s="1"/>
  <c r="H40" i="14"/>
  <c r="G40" i="14"/>
  <c r="H39" i="14"/>
  <c r="N39" i="14" s="1"/>
  <c r="P39" i="14" s="1"/>
  <c r="G39" i="14"/>
  <c r="H38" i="14"/>
  <c r="N38" i="14" s="1"/>
  <c r="P38" i="14" s="1"/>
  <c r="G38" i="14"/>
  <c r="I38" i="14" s="1"/>
  <c r="K38" i="14" s="1"/>
  <c r="H37" i="14"/>
  <c r="G37" i="14"/>
  <c r="H36" i="14"/>
  <c r="G36" i="14"/>
  <c r="H35" i="14"/>
  <c r="G35" i="14"/>
  <c r="H34" i="14"/>
  <c r="G34" i="14"/>
  <c r="I34" i="14" s="1"/>
  <c r="K34" i="14" s="1"/>
  <c r="M34" i="14" s="1"/>
  <c r="H33" i="14"/>
  <c r="G33" i="14"/>
  <c r="H32" i="14"/>
  <c r="G32" i="14"/>
  <c r="H31" i="14"/>
  <c r="G31" i="14"/>
  <c r="H30" i="14"/>
  <c r="N30" i="14" s="1"/>
  <c r="P30" i="14" s="1"/>
  <c r="Q30" i="14" s="1"/>
  <c r="G30" i="14"/>
  <c r="I30" i="14" s="1"/>
  <c r="K30" i="14" s="1"/>
  <c r="H29" i="14"/>
  <c r="G29" i="14"/>
  <c r="H28" i="14"/>
  <c r="G28" i="14"/>
  <c r="H27" i="14"/>
  <c r="G27" i="14"/>
  <c r="H26" i="14"/>
  <c r="G26" i="14"/>
  <c r="I26" i="14" s="1"/>
  <c r="K26" i="14" s="1"/>
  <c r="H25" i="14"/>
  <c r="G25" i="14"/>
  <c r="I25" i="14" s="1"/>
  <c r="K25" i="14" s="1"/>
  <c r="H24" i="14"/>
  <c r="G24" i="14"/>
  <c r="H23" i="14"/>
  <c r="N23" i="14" s="1"/>
  <c r="P23" i="14" s="1"/>
  <c r="G23" i="14"/>
  <c r="H22" i="14"/>
  <c r="N22" i="14" s="1"/>
  <c r="P22" i="14" s="1"/>
  <c r="G22" i="14"/>
  <c r="I22" i="14" s="1"/>
  <c r="K22" i="14" s="1"/>
  <c r="H21" i="14"/>
  <c r="G21" i="14"/>
  <c r="H20" i="14"/>
  <c r="G20" i="14"/>
  <c r="H19" i="14"/>
  <c r="G19" i="14"/>
  <c r="H18" i="14"/>
  <c r="G18" i="14"/>
  <c r="I18" i="14" s="1"/>
  <c r="K18" i="14" s="1"/>
  <c r="H17" i="14"/>
  <c r="G17" i="14"/>
  <c r="H16" i="14"/>
  <c r="G16" i="14"/>
  <c r="H15" i="14"/>
  <c r="N15" i="14" s="1"/>
  <c r="P15" i="14" s="1"/>
  <c r="Q15" i="14" s="1"/>
  <c r="G15" i="14"/>
  <c r="H14" i="14"/>
  <c r="N14" i="14" s="1"/>
  <c r="P14" i="14" s="1"/>
  <c r="G14" i="14"/>
  <c r="I14" i="14" s="1"/>
  <c r="K14" i="14" s="1"/>
  <c r="H13" i="14"/>
  <c r="G13" i="14"/>
  <c r="H12" i="14"/>
  <c r="G12" i="14"/>
  <c r="H11" i="14"/>
  <c r="N11" i="14" s="1"/>
  <c r="P11" i="14" s="1"/>
  <c r="R11" i="14" s="1"/>
  <c r="G11" i="14"/>
  <c r="H10" i="14"/>
  <c r="G10" i="14"/>
  <c r="I10" i="14" s="1"/>
  <c r="K10" i="14" s="1"/>
  <c r="H9" i="14"/>
  <c r="G9" i="14"/>
  <c r="I9" i="14" s="1"/>
  <c r="K9" i="14" s="1"/>
  <c r="H8" i="14"/>
  <c r="G8" i="14"/>
  <c r="H7" i="14"/>
  <c r="N7" i="14" s="1"/>
  <c r="P7" i="14" s="1"/>
  <c r="G7" i="14"/>
  <c r="H6" i="14"/>
  <c r="N6" i="14" s="1"/>
  <c r="P6" i="14" s="1"/>
  <c r="G6" i="14"/>
  <c r="I6" i="14" s="1"/>
  <c r="K6" i="14" s="1"/>
  <c r="H5" i="14"/>
  <c r="G5" i="14"/>
  <c r="H4" i="14"/>
  <c r="G4" i="14"/>
  <c r="C4" i="14"/>
  <c r="C5" i="14" s="1"/>
  <c r="H3" i="14"/>
  <c r="G3" i="14"/>
  <c r="F3" i="14"/>
  <c r="D3" i="14"/>
  <c r="R36" i="14" l="1"/>
  <c r="Q36" i="14"/>
  <c r="N3" i="14"/>
  <c r="I83" i="14"/>
  <c r="K83" i="14" s="1"/>
  <c r="L83" i="14" s="1"/>
  <c r="I59" i="14"/>
  <c r="K59" i="14" s="1"/>
  <c r="I51" i="14"/>
  <c r="K51" i="14" s="1"/>
  <c r="M51" i="14" s="1"/>
  <c r="I43" i="14"/>
  <c r="K43" i="14" s="1"/>
  <c r="L43" i="14" s="1"/>
  <c r="I35" i="14"/>
  <c r="K35" i="14" s="1"/>
  <c r="M35" i="14" s="1"/>
  <c r="I27" i="14"/>
  <c r="K27" i="14" s="1"/>
  <c r="I19" i="14"/>
  <c r="K19" i="14" s="1"/>
  <c r="I11" i="14"/>
  <c r="K11" i="14" s="1"/>
  <c r="M11" i="14" s="1"/>
  <c r="N59" i="14"/>
  <c r="P59" i="14" s="1"/>
  <c r="I36" i="14"/>
  <c r="K36" i="14" s="1"/>
  <c r="M36" i="14" s="1"/>
  <c r="I60" i="14"/>
  <c r="K60" i="14" s="1"/>
  <c r="M60" i="14" s="1"/>
  <c r="I68" i="14"/>
  <c r="K68" i="14" s="1"/>
  <c r="M68" i="14" s="1"/>
  <c r="L58" i="14"/>
  <c r="R30" i="14"/>
  <c r="I4" i="14"/>
  <c r="I52" i="14"/>
  <c r="K52" i="14" s="1"/>
  <c r="I69" i="14"/>
  <c r="K69" i="14" s="1"/>
  <c r="L69" i="14" s="1"/>
  <c r="I77" i="14"/>
  <c r="K77" i="14" s="1"/>
  <c r="N80" i="14"/>
  <c r="P80" i="14" s="1"/>
  <c r="R80" i="14" s="1"/>
  <c r="N72" i="14"/>
  <c r="P72" i="14" s="1"/>
  <c r="N64" i="14"/>
  <c r="P64" i="14" s="1"/>
  <c r="R64" i="14" s="1"/>
  <c r="N56" i="14"/>
  <c r="P56" i="14" s="1"/>
  <c r="I32" i="14"/>
  <c r="K32" i="14" s="1"/>
  <c r="M32" i="14" s="1"/>
  <c r="N24" i="14"/>
  <c r="P24" i="14" s="1"/>
  <c r="L14" i="14"/>
  <c r="M14" i="14"/>
  <c r="M50" i="14"/>
  <c r="L50" i="14"/>
  <c r="M74" i="14"/>
  <c r="L74" i="14"/>
  <c r="L78" i="14"/>
  <c r="M78" i="14"/>
  <c r="P3" i="14"/>
  <c r="L13" i="14"/>
  <c r="M13" i="14"/>
  <c r="Q62" i="14"/>
  <c r="R62" i="14"/>
  <c r="L68" i="14"/>
  <c r="Q6" i="14"/>
  <c r="R6" i="14"/>
  <c r="Q46" i="14"/>
  <c r="R46" i="14"/>
  <c r="Q7" i="14"/>
  <c r="R7" i="14"/>
  <c r="L36" i="14"/>
  <c r="M10" i="14"/>
  <c r="L10" i="14"/>
  <c r="Q38" i="14"/>
  <c r="R38" i="14"/>
  <c r="M9" i="14"/>
  <c r="L9" i="14"/>
  <c r="M25" i="14"/>
  <c r="L25" i="14"/>
  <c r="M41" i="14"/>
  <c r="L41" i="14"/>
  <c r="M57" i="14"/>
  <c r="L57" i="14"/>
  <c r="M69" i="14"/>
  <c r="L77" i="14"/>
  <c r="M77" i="14"/>
  <c r="M81" i="14"/>
  <c r="L81" i="14"/>
  <c r="Q64" i="14"/>
  <c r="R56" i="14"/>
  <c r="Q56" i="14"/>
  <c r="R24" i="14"/>
  <c r="Q24" i="14"/>
  <c r="Q80" i="14"/>
  <c r="K4" i="14"/>
  <c r="I3" i="14"/>
  <c r="K3" i="14" s="1"/>
  <c r="L30" i="14"/>
  <c r="M30" i="14"/>
  <c r="M42" i="14"/>
  <c r="Q83" i="14"/>
  <c r="R83" i="14"/>
  <c r="N32" i="14"/>
  <c r="P32" i="14" s="1"/>
  <c r="L20" i="14"/>
  <c r="M83" i="14"/>
  <c r="Q71" i="14"/>
  <c r="R71" i="14"/>
  <c r="Q31" i="14"/>
  <c r="R31" i="14"/>
  <c r="M52" i="14"/>
  <c r="L52" i="14"/>
  <c r="R59" i="14"/>
  <c r="Q59" i="14"/>
  <c r="L6" i="14"/>
  <c r="M6" i="14"/>
  <c r="L18" i="14"/>
  <c r="M18" i="14"/>
  <c r="L26" i="14"/>
  <c r="M26" i="14"/>
  <c r="L38" i="14"/>
  <c r="M38" i="14"/>
  <c r="L70" i="14"/>
  <c r="M70" i="14"/>
  <c r="L82" i="14"/>
  <c r="M82" i="14"/>
  <c r="I72" i="14"/>
  <c r="K72" i="14" s="1"/>
  <c r="L46" i="14"/>
  <c r="M46" i="14"/>
  <c r="M73" i="14"/>
  <c r="L73" i="14"/>
  <c r="M56" i="14"/>
  <c r="L56" i="14"/>
  <c r="I40" i="14"/>
  <c r="K40" i="14" s="1"/>
  <c r="N40" i="14"/>
  <c r="P40" i="14" s="1"/>
  <c r="Q70" i="14"/>
  <c r="R70" i="14"/>
  <c r="Q19" i="14"/>
  <c r="R19" i="14"/>
  <c r="Q22" i="14"/>
  <c r="R22" i="14"/>
  <c r="N77" i="14"/>
  <c r="P77" i="14" s="1"/>
  <c r="N61" i="14"/>
  <c r="P61" i="14" s="1"/>
  <c r="I61" i="14"/>
  <c r="K61" i="14" s="1"/>
  <c r="N45" i="14"/>
  <c r="P45" i="14" s="1"/>
  <c r="I45" i="14"/>
  <c r="K45" i="14" s="1"/>
  <c r="I29" i="14"/>
  <c r="K29" i="14" s="1"/>
  <c r="N29" i="14"/>
  <c r="P29" i="14" s="1"/>
  <c r="N13" i="14"/>
  <c r="P13" i="14" s="1"/>
  <c r="N5" i="14"/>
  <c r="P5" i="14" s="1"/>
  <c r="L22" i="14"/>
  <c r="M22" i="14"/>
  <c r="M66" i="14"/>
  <c r="R15" i="14"/>
  <c r="M24" i="14"/>
  <c r="L24" i="14"/>
  <c r="I16" i="14"/>
  <c r="K16" i="14" s="1"/>
  <c r="N16" i="14"/>
  <c r="P16" i="14" s="1"/>
  <c r="L62" i="14"/>
  <c r="M62" i="14"/>
  <c r="Q78" i="14"/>
  <c r="R78" i="14"/>
  <c r="N69" i="14"/>
  <c r="P69" i="14" s="1"/>
  <c r="N53" i="14"/>
  <c r="P53" i="14" s="1"/>
  <c r="I53" i="14"/>
  <c r="K53" i="14" s="1"/>
  <c r="N37" i="14"/>
  <c r="P37" i="14" s="1"/>
  <c r="I37" i="14"/>
  <c r="K37" i="14" s="1"/>
  <c r="N21" i="14"/>
  <c r="P21" i="14" s="1"/>
  <c r="I21" i="14"/>
  <c r="K21" i="14" s="1"/>
  <c r="I5" i="14"/>
  <c r="K5" i="14" s="1"/>
  <c r="R68" i="14"/>
  <c r="Q68" i="14"/>
  <c r="R60" i="14"/>
  <c r="Q60" i="14"/>
  <c r="R52" i="14"/>
  <c r="Q52" i="14"/>
  <c r="R4" i="14"/>
  <c r="Q4" i="14"/>
  <c r="M54" i="14"/>
  <c r="R44" i="14"/>
  <c r="Q44" i="14"/>
  <c r="R55" i="14"/>
  <c r="L34" i="14"/>
  <c r="I80" i="14"/>
  <c r="K80" i="14" s="1"/>
  <c r="R72" i="14"/>
  <c r="Q72" i="14"/>
  <c r="I48" i="14"/>
  <c r="K48" i="14" s="1"/>
  <c r="N48" i="14"/>
  <c r="P48" i="14" s="1"/>
  <c r="I8" i="14"/>
  <c r="K8" i="14" s="1"/>
  <c r="N8" i="14"/>
  <c r="P8" i="14" s="1"/>
  <c r="R20" i="14"/>
  <c r="Q20" i="14"/>
  <c r="Q14" i="14"/>
  <c r="R14" i="14"/>
  <c r="Q23" i="14"/>
  <c r="R23" i="14"/>
  <c r="Q39" i="14"/>
  <c r="R39" i="14"/>
  <c r="Q47" i="14"/>
  <c r="R47" i="14"/>
  <c r="Q63" i="14"/>
  <c r="R63" i="14"/>
  <c r="I64" i="14"/>
  <c r="K64" i="14" s="1"/>
  <c r="I75" i="14"/>
  <c r="K75" i="14" s="1"/>
  <c r="N75" i="14"/>
  <c r="P75" i="14" s="1"/>
  <c r="I67" i="14"/>
  <c r="K67" i="14" s="1"/>
  <c r="N67" i="14"/>
  <c r="P67" i="14" s="1"/>
  <c r="L51" i="14"/>
  <c r="R54" i="14"/>
  <c r="L32" i="14"/>
  <c r="Q11" i="14"/>
  <c r="L11" i="14"/>
  <c r="M43" i="14"/>
  <c r="N35" i="14"/>
  <c r="P35" i="14" s="1"/>
  <c r="L35" i="14"/>
  <c r="I76" i="14"/>
  <c r="K76" i="14" s="1"/>
  <c r="I44" i="14"/>
  <c r="K44" i="14" s="1"/>
  <c r="I28" i="14"/>
  <c r="K28" i="14" s="1"/>
  <c r="I12" i="14"/>
  <c r="K12" i="14" s="1"/>
  <c r="N43" i="14"/>
  <c r="P43" i="14" s="1"/>
  <c r="N28" i="14"/>
  <c r="P28" i="14" s="1"/>
  <c r="N82" i="14"/>
  <c r="P82" i="14" s="1"/>
  <c r="N74" i="14"/>
  <c r="P74" i="14" s="1"/>
  <c r="N66" i="14"/>
  <c r="P66" i="14" s="1"/>
  <c r="N58" i="14"/>
  <c r="P58" i="14" s="1"/>
  <c r="N50" i="14"/>
  <c r="P50" i="14" s="1"/>
  <c r="N42" i="14"/>
  <c r="P42" i="14" s="1"/>
  <c r="N34" i="14"/>
  <c r="P34" i="14" s="1"/>
  <c r="N26" i="14"/>
  <c r="P26" i="14" s="1"/>
  <c r="N18" i="14"/>
  <c r="P18" i="14" s="1"/>
  <c r="N10" i="14"/>
  <c r="P10" i="14" s="1"/>
  <c r="N27" i="14"/>
  <c r="P27" i="14" s="1"/>
  <c r="N81" i="14"/>
  <c r="P81" i="14" s="1"/>
  <c r="N73" i="14"/>
  <c r="P73" i="14" s="1"/>
  <c r="N65" i="14"/>
  <c r="P65" i="14" s="1"/>
  <c r="I65" i="14"/>
  <c r="K65" i="14" s="1"/>
  <c r="N57" i="14"/>
  <c r="P57" i="14" s="1"/>
  <c r="N49" i="14"/>
  <c r="P49" i="14" s="1"/>
  <c r="I49" i="14"/>
  <c r="K49" i="14" s="1"/>
  <c r="N41" i="14"/>
  <c r="P41" i="14" s="1"/>
  <c r="N33" i="14"/>
  <c r="P33" i="14" s="1"/>
  <c r="I33" i="14"/>
  <c r="K33" i="14" s="1"/>
  <c r="N25" i="14"/>
  <c r="P25" i="14" s="1"/>
  <c r="N17" i="14"/>
  <c r="P17" i="14" s="1"/>
  <c r="I17" i="14"/>
  <c r="K17" i="14" s="1"/>
  <c r="N9" i="14"/>
  <c r="P9" i="14" s="1"/>
  <c r="N76" i="14"/>
  <c r="P76" i="14" s="1"/>
  <c r="N51" i="14"/>
  <c r="P51" i="14" s="1"/>
  <c r="N12" i="14"/>
  <c r="P12" i="14" s="1"/>
  <c r="I79" i="14"/>
  <c r="K79" i="14" s="1"/>
  <c r="I71" i="14"/>
  <c r="K71" i="14" s="1"/>
  <c r="I63" i="14"/>
  <c r="K63" i="14" s="1"/>
  <c r="I55" i="14"/>
  <c r="K55" i="14" s="1"/>
  <c r="I47" i="14"/>
  <c r="K47" i="14" s="1"/>
  <c r="I39" i="14"/>
  <c r="K39" i="14" s="1"/>
  <c r="I31" i="14"/>
  <c r="K31" i="14" s="1"/>
  <c r="I23" i="14"/>
  <c r="K23" i="14" s="1"/>
  <c r="I15" i="14"/>
  <c r="K15" i="14" s="1"/>
  <c r="I7" i="14"/>
  <c r="K7" i="14" s="1"/>
  <c r="C6" i="14"/>
  <c r="D5" i="14"/>
  <c r="D4" i="14"/>
  <c r="M59" i="14" l="1"/>
  <c r="L59" i="14"/>
  <c r="L60" i="14"/>
  <c r="L19" i="14"/>
  <c r="M19" i="14"/>
  <c r="L27" i="14"/>
  <c r="M27" i="14"/>
  <c r="R73" i="14"/>
  <c r="Q73" i="14"/>
  <c r="M48" i="14"/>
  <c r="L48" i="14"/>
  <c r="M23" i="14"/>
  <c r="L23" i="14"/>
  <c r="R12" i="14"/>
  <c r="Q12" i="14"/>
  <c r="Q33" i="14"/>
  <c r="R33" i="14"/>
  <c r="Q81" i="14"/>
  <c r="R81" i="14"/>
  <c r="Q58" i="14"/>
  <c r="R58" i="14"/>
  <c r="M44" i="14"/>
  <c r="L44" i="14"/>
  <c r="L5" i="14"/>
  <c r="M5" i="14"/>
  <c r="L45" i="14"/>
  <c r="M45" i="14"/>
  <c r="M3" i="14"/>
  <c r="L3" i="14"/>
  <c r="L15" i="14"/>
  <c r="M15" i="14"/>
  <c r="M28" i="14"/>
  <c r="L28" i="14"/>
  <c r="Q41" i="14"/>
  <c r="R41" i="14"/>
  <c r="L21" i="14"/>
  <c r="M21" i="14"/>
  <c r="R76" i="14"/>
  <c r="Q76" i="14"/>
  <c r="Q74" i="14"/>
  <c r="R74" i="14"/>
  <c r="R21" i="14"/>
  <c r="Q21" i="14"/>
  <c r="M47" i="14"/>
  <c r="L47" i="14"/>
  <c r="R9" i="14"/>
  <c r="Q9" i="14"/>
  <c r="R49" i="14"/>
  <c r="Q49" i="14"/>
  <c r="Q18" i="14"/>
  <c r="R18" i="14"/>
  <c r="Q82" i="14"/>
  <c r="R82" i="14"/>
  <c r="R35" i="14"/>
  <c r="Q35" i="14"/>
  <c r="Q67" i="14"/>
  <c r="R67" i="14"/>
  <c r="L37" i="14"/>
  <c r="M37" i="14"/>
  <c r="R61" i="14"/>
  <c r="Q61" i="14"/>
  <c r="R40" i="14"/>
  <c r="Q40" i="14"/>
  <c r="M72" i="14"/>
  <c r="L72" i="14"/>
  <c r="M33" i="14"/>
  <c r="L33" i="14"/>
  <c r="M64" i="14"/>
  <c r="L64" i="14"/>
  <c r="L31" i="14"/>
  <c r="M31" i="14"/>
  <c r="Q27" i="14"/>
  <c r="R27" i="14"/>
  <c r="L39" i="14"/>
  <c r="M39" i="14"/>
  <c r="Q10" i="14"/>
  <c r="R10" i="14"/>
  <c r="I84" i="14"/>
  <c r="M17" i="14"/>
  <c r="L17" i="14"/>
  <c r="Q57" i="14"/>
  <c r="R57" i="14"/>
  <c r="Q26" i="14"/>
  <c r="R26" i="14"/>
  <c r="R28" i="14"/>
  <c r="Q28" i="14"/>
  <c r="L67" i="14"/>
  <c r="M67" i="14"/>
  <c r="R8" i="14"/>
  <c r="Q8" i="14"/>
  <c r="R37" i="14"/>
  <c r="Q37" i="14"/>
  <c r="R16" i="14"/>
  <c r="Q16" i="14"/>
  <c r="R5" i="14"/>
  <c r="Q5" i="14"/>
  <c r="R77" i="14"/>
  <c r="Q77" i="14"/>
  <c r="M40" i="14"/>
  <c r="L40" i="14"/>
  <c r="L79" i="14"/>
  <c r="M79" i="14"/>
  <c r="R69" i="14"/>
  <c r="Q69" i="14"/>
  <c r="R51" i="14"/>
  <c r="Q51" i="14"/>
  <c r="M76" i="14"/>
  <c r="L76" i="14"/>
  <c r="M4" i="14"/>
  <c r="L4" i="14"/>
  <c r="R32" i="14"/>
  <c r="Q32" i="14"/>
  <c r="L55" i="14"/>
  <c r="M55" i="14"/>
  <c r="M63" i="14"/>
  <c r="L63" i="14"/>
  <c r="M65" i="14"/>
  <c r="L65" i="14"/>
  <c r="Q34" i="14"/>
  <c r="R34" i="14"/>
  <c r="Q43" i="14"/>
  <c r="R43" i="14"/>
  <c r="R75" i="14"/>
  <c r="Q75" i="14"/>
  <c r="M8" i="14"/>
  <c r="L8" i="14"/>
  <c r="L53" i="14"/>
  <c r="M53" i="14"/>
  <c r="M16" i="14"/>
  <c r="L16" i="14"/>
  <c r="R13" i="14"/>
  <c r="Q13" i="14"/>
  <c r="N84" i="14"/>
  <c r="Q50" i="14"/>
  <c r="R50" i="14"/>
  <c r="L29" i="14"/>
  <c r="M29" i="14"/>
  <c r="Q66" i="14"/>
  <c r="R66" i="14"/>
  <c r="R45" i="14"/>
  <c r="Q45" i="14"/>
  <c r="M49" i="14"/>
  <c r="L49" i="14"/>
  <c r="M80" i="14"/>
  <c r="L80" i="14"/>
  <c r="L61" i="14"/>
  <c r="M61" i="14"/>
  <c r="Q17" i="14"/>
  <c r="R17" i="14"/>
  <c r="M7" i="14"/>
  <c r="L7" i="14"/>
  <c r="M71" i="14"/>
  <c r="L71" i="14"/>
  <c r="R25" i="14"/>
  <c r="Q25" i="14"/>
  <c r="R65" i="14"/>
  <c r="Q65" i="14"/>
  <c r="Q42" i="14"/>
  <c r="R42" i="14"/>
  <c r="M12" i="14"/>
  <c r="L12" i="14"/>
  <c r="M75" i="14"/>
  <c r="L75" i="14"/>
  <c r="R48" i="14"/>
  <c r="Q48" i="14"/>
  <c r="R53" i="14"/>
  <c r="Q53" i="14"/>
  <c r="R29" i="14"/>
  <c r="Q29" i="14"/>
  <c r="R3" i="14"/>
  <c r="Q3" i="14"/>
  <c r="D6" i="14"/>
  <c r="C7" i="14"/>
  <c r="C8" i="14" l="1"/>
  <c r="D7" i="14"/>
  <c r="C9" i="14" l="1"/>
  <c r="D8" i="14"/>
  <c r="C10" i="14" l="1"/>
  <c r="D9" i="14"/>
  <c r="C11" i="14" l="1"/>
  <c r="D10" i="14"/>
  <c r="C12" i="14" l="1"/>
  <c r="D11" i="14"/>
  <c r="C13" i="14" l="1"/>
  <c r="D12" i="14"/>
  <c r="C14" i="14" l="1"/>
  <c r="D13" i="14"/>
  <c r="D14" i="14" l="1"/>
  <c r="C15" i="14"/>
  <c r="C16" i="14" l="1"/>
  <c r="D15" i="14"/>
  <c r="C17" i="14" l="1"/>
  <c r="D16" i="14"/>
  <c r="C18" i="14" l="1"/>
  <c r="D17" i="14"/>
  <c r="C19" i="14" l="1"/>
  <c r="D18" i="14"/>
  <c r="C20" i="14" l="1"/>
  <c r="D19" i="14"/>
  <c r="C21" i="14" l="1"/>
  <c r="D20" i="14"/>
  <c r="C22" i="14" l="1"/>
  <c r="D21" i="14"/>
  <c r="D22" i="14" l="1"/>
  <c r="C23" i="14"/>
  <c r="C24" i="14" l="1"/>
  <c r="D23" i="14"/>
  <c r="C25" i="14" l="1"/>
  <c r="D24" i="14"/>
  <c r="C26" i="14" l="1"/>
  <c r="D25" i="14"/>
  <c r="C27" i="14" l="1"/>
  <c r="D26" i="14"/>
  <c r="C28" i="14" l="1"/>
  <c r="D27" i="14"/>
  <c r="C29" i="14" l="1"/>
  <c r="D28" i="14"/>
  <c r="C30" i="14" l="1"/>
  <c r="D29" i="14"/>
  <c r="C31" i="14" l="1"/>
  <c r="D30" i="14"/>
  <c r="C32" i="14" l="1"/>
  <c r="D31" i="14"/>
  <c r="C33" i="14" l="1"/>
  <c r="D32" i="14"/>
  <c r="C34" i="14" l="1"/>
  <c r="D33" i="14"/>
  <c r="D34" i="14" l="1"/>
  <c r="C35" i="14"/>
  <c r="C36" i="14" l="1"/>
  <c r="D35" i="14"/>
  <c r="C37" i="14" l="1"/>
  <c r="D36" i="14"/>
  <c r="C38" i="14" l="1"/>
  <c r="D37" i="14"/>
  <c r="C39" i="14" l="1"/>
  <c r="D38" i="14"/>
  <c r="C40" i="14" l="1"/>
  <c r="D39" i="14"/>
  <c r="C41" i="14" l="1"/>
  <c r="D40" i="14"/>
  <c r="C42" i="14" l="1"/>
  <c r="D41" i="14"/>
  <c r="D42" i="14" l="1"/>
  <c r="C43" i="14"/>
  <c r="C44" i="14" l="1"/>
  <c r="D43" i="14"/>
  <c r="C45" i="14" l="1"/>
  <c r="D44" i="14"/>
  <c r="C46" i="14" l="1"/>
  <c r="D45" i="14"/>
  <c r="D46" i="14" l="1"/>
  <c r="C47" i="14"/>
  <c r="C48" i="14" l="1"/>
  <c r="D47" i="14"/>
  <c r="C49" i="14" l="1"/>
  <c r="D48" i="14"/>
  <c r="C50" i="14" l="1"/>
  <c r="D49" i="14"/>
  <c r="D50" i="14" l="1"/>
  <c r="C51" i="14"/>
  <c r="C52" i="14" l="1"/>
  <c r="D51" i="14"/>
  <c r="C53" i="14" l="1"/>
  <c r="D52" i="14"/>
  <c r="C54" i="14" l="1"/>
  <c r="D53" i="14"/>
  <c r="D54" i="14" l="1"/>
  <c r="C55" i="14"/>
  <c r="C56" i="14" l="1"/>
  <c r="D55" i="14"/>
  <c r="C57" i="14" l="1"/>
  <c r="D56" i="14"/>
  <c r="C58" i="14" l="1"/>
  <c r="D57" i="14"/>
  <c r="D58" i="14" l="1"/>
  <c r="C59" i="14"/>
  <c r="C60" i="14" l="1"/>
  <c r="D59" i="14"/>
  <c r="C61" i="14" l="1"/>
  <c r="D60" i="14"/>
  <c r="C62" i="14" l="1"/>
  <c r="D61" i="14"/>
  <c r="C63" i="14" l="1"/>
  <c r="D62" i="14"/>
  <c r="C64" i="14" l="1"/>
  <c r="D63" i="14"/>
  <c r="C65" i="14" l="1"/>
  <c r="D64" i="14"/>
  <c r="C66" i="14" l="1"/>
  <c r="D65" i="14"/>
  <c r="C67" i="14" l="1"/>
  <c r="D66" i="14"/>
  <c r="C68" i="14" l="1"/>
  <c r="D67" i="14"/>
  <c r="C69" i="14" l="1"/>
  <c r="D68" i="14"/>
  <c r="C70" i="14" l="1"/>
  <c r="D69" i="14"/>
  <c r="D70" i="14" l="1"/>
  <c r="C71" i="14"/>
  <c r="C72" i="14" l="1"/>
  <c r="D71" i="14"/>
  <c r="C73" i="14" l="1"/>
  <c r="D72" i="14"/>
  <c r="C74" i="14" l="1"/>
  <c r="D73" i="14"/>
  <c r="D74" i="14" l="1"/>
  <c r="C75" i="14"/>
  <c r="C76" i="14" l="1"/>
  <c r="D75" i="14"/>
  <c r="C77" i="14" l="1"/>
  <c r="D76" i="14"/>
  <c r="C78" i="14" l="1"/>
  <c r="D77" i="14"/>
  <c r="C79" i="14" l="1"/>
  <c r="D78" i="14"/>
  <c r="C80" i="14" l="1"/>
  <c r="D79" i="14"/>
  <c r="C81" i="14" l="1"/>
  <c r="D80" i="14"/>
  <c r="C82" i="14" l="1"/>
  <c r="D81" i="14"/>
  <c r="D82" i="14" l="1"/>
  <c r="C83" i="14"/>
  <c r="D83" i="14" s="1"/>
  <c r="F21" i="10" l="1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14" i="10"/>
  <c r="F15" i="10"/>
  <c r="F16" i="10"/>
  <c r="F17" i="10"/>
  <c r="F18" i="10"/>
  <c r="F19" i="10"/>
  <c r="F20" i="10"/>
  <c r="F9" i="10"/>
  <c r="F10" i="10"/>
  <c r="F11" i="10"/>
  <c r="F12" i="10"/>
  <c r="F13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" i="10"/>
  <c r="H9" i="10" l="1"/>
  <c r="I9" i="10"/>
  <c r="J9" i="10"/>
  <c r="K9" i="10"/>
  <c r="L9" i="10"/>
  <c r="M9" i="10"/>
  <c r="N9" i="10"/>
  <c r="O9" i="10"/>
  <c r="H10" i="10"/>
  <c r="I10" i="10"/>
  <c r="J10" i="10"/>
  <c r="K10" i="10"/>
  <c r="L10" i="10"/>
  <c r="M10" i="10"/>
  <c r="N10" i="10"/>
  <c r="O10" i="10"/>
  <c r="H11" i="10"/>
  <c r="I11" i="10"/>
  <c r="J11" i="10"/>
  <c r="K11" i="10"/>
  <c r="L11" i="10"/>
  <c r="M11" i="10"/>
  <c r="N11" i="10"/>
  <c r="O11" i="10"/>
  <c r="H12" i="10"/>
  <c r="I12" i="10"/>
  <c r="J12" i="10"/>
  <c r="K12" i="10"/>
  <c r="L12" i="10"/>
  <c r="M12" i="10"/>
  <c r="N12" i="10"/>
  <c r="O12" i="10"/>
  <c r="H13" i="10"/>
  <c r="I13" i="10"/>
  <c r="J13" i="10"/>
  <c r="K13" i="10"/>
  <c r="L13" i="10"/>
  <c r="M13" i="10"/>
  <c r="N13" i="10"/>
  <c r="O13" i="10"/>
  <c r="H14" i="10"/>
  <c r="I14" i="10"/>
  <c r="J14" i="10"/>
  <c r="K14" i="10"/>
  <c r="L14" i="10"/>
  <c r="M14" i="10"/>
  <c r="N14" i="10"/>
  <c r="O14" i="10"/>
  <c r="H15" i="10"/>
  <c r="I15" i="10"/>
  <c r="J15" i="10"/>
  <c r="K15" i="10"/>
  <c r="L15" i="10"/>
  <c r="M15" i="10"/>
  <c r="N15" i="10"/>
  <c r="O15" i="10"/>
  <c r="H16" i="10"/>
  <c r="I16" i="10"/>
  <c r="J16" i="10"/>
  <c r="K16" i="10"/>
  <c r="L16" i="10"/>
  <c r="M16" i="10"/>
  <c r="N16" i="10"/>
  <c r="O16" i="10"/>
  <c r="H17" i="10"/>
  <c r="I17" i="10"/>
  <c r="J17" i="10"/>
  <c r="K17" i="10"/>
  <c r="L17" i="10"/>
  <c r="M17" i="10"/>
  <c r="N17" i="10"/>
  <c r="O17" i="10"/>
  <c r="H18" i="10"/>
  <c r="I18" i="10"/>
  <c r="J18" i="10"/>
  <c r="K18" i="10"/>
  <c r="L18" i="10"/>
  <c r="M18" i="10"/>
  <c r="N18" i="10"/>
  <c r="O18" i="10"/>
  <c r="H19" i="10"/>
  <c r="I19" i="10"/>
  <c r="J19" i="10"/>
  <c r="K19" i="10"/>
  <c r="L19" i="10"/>
  <c r="M19" i="10"/>
  <c r="N19" i="10"/>
  <c r="O19" i="10"/>
  <c r="H20" i="10"/>
  <c r="I20" i="10"/>
  <c r="J20" i="10"/>
  <c r="K20" i="10"/>
  <c r="L20" i="10"/>
  <c r="M20" i="10"/>
  <c r="N20" i="10"/>
  <c r="O20" i="10"/>
  <c r="H21" i="10"/>
  <c r="I21" i="10"/>
  <c r="J21" i="10"/>
  <c r="K21" i="10"/>
  <c r="L21" i="10"/>
  <c r="M21" i="10"/>
  <c r="N21" i="10"/>
  <c r="O21" i="10"/>
  <c r="H22" i="10"/>
  <c r="I22" i="10"/>
  <c r="J22" i="10"/>
  <c r="K22" i="10"/>
  <c r="L22" i="10"/>
  <c r="M22" i="10"/>
  <c r="N22" i="10"/>
  <c r="O22" i="10"/>
  <c r="H23" i="10"/>
  <c r="I23" i="10"/>
  <c r="J23" i="10"/>
  <c r="K23" i="10"/>
  <c r="L23" i="10"/>
  <c r="M23" i="10"/>
  <c r="N23" i="10"/>
  <c r="O23" i="10"/>
  <c r="H24" i="10"/>
  <c r="I24" i="10"/>
  <c r="J24" i="10"/>
  <c r="K24" i="10"/>
  <c r="L24" i="10"/>
  <c r="M24" i="10"/>
  <c r="N24" i="10"/>
  <c r="O24" i="10"/>
  <c r="H25" i="10"/>
  <c r="I25" i="10"/>
  <c r="J25" i="10"/>
  <c r="K25" i="10"/>
  <c r="L25" i="10"/>
  <c r="M25" i="10"/>
  <c r="N25" i="10"/>
  <c r="O25" i="10"/>
  <c r="H26" i="10"/>
  <c r="I26" i="10"/>
  <c r="J26" i="10"/>
  <c r="K26" i="10"/>
  <c r="L26" i="10"/>
  <c r="M26" i="10"/>
  <c r="N26" i="10"/>
  <c r="O26" i="10"/>
  <c r="H27" i="10"/>
  <c r="I27" i="10"/>
  <c r="J27" i="10"/>
  <c r="K27" i="10"/>
  <c r="L27" i="10"/>
  <c r="M27" i="10"/>
  <c r="N27" i="10"/>
  <c r="O27" i="10"/>
  <c r="H28" i="10"/>
  <c r="I28" i="10"/>
  <c r="J28" i="10"/>
  <c r="K28" i="10"/>
  <c r="L28" i="10"/>
  <c r="M28" i="10"/>
  <c r="N28" i="10"/>
  <c r="O28" i="10"/>
  <c r="H29" i="10"/>
  <c r="I29" i="10"/>
  <c r="J29" i="10"/>
  <c r="K29" i="10"/>
  <c r="L29" i="10"/>
  <c r="M29" i="10"/>
  <c r="N29" i="10"/>
  <c r="O29" i="10"/>
  <c r="H30" i="10"/>
  <c r="I30" i="10"/>
  <c r="J30" i="10"/>
  <c r="K30" i="10"/>
  <c r="L30" i="10"/>
  <c r="M30" i="10"/>
  <c r="N30" i="10"/>
  <c r="O30" i="10"/>
  <c r="H31" i="10"/>
  <c r="I31" i="10"/>
  <c r="J31" i="10"/>
  <c r="K31" i="10"/>
  <c r="L31" i="10"/>
  <c r="M31" i="10"/>
  <c r="N31" i="10"/>
  <c r="O31" i="10"/>
  <c r="H32" i="10"/>
  <c r="I32" i="10"/>
  <c r="J32" i="10"/>
  <c r="K32" i="10"/>
  <c r="L32" i="10"/>
  <c r="M32" i="10"/>
  <c r="N32" i="10"/>
  <c r="O32" i="10"/>
  <c r="H33" i="10"/>
  <c r="I33" i="10"/>
  <c r="J33" i="10"/>
  <c r="K33" i="10"/>
  <c r="L33" i="10"/>
  <c r="M33" i="10"/>
  <c r="N33" i="10"/>
  <c r="O33" i="10"/>
  <c r="H34" i="10"/>
  <c r="I34" i="10"/>
  <c r="J34" i="10"/>
  <c r="K34" i="10"/>
  <c r="L34" i="10"/>
  <c r="M34" i="10"/>
  <c r="N34" i="10"/>
  <c r="O34" i="10"/>
  <c r="H35" i="10"/>
  <c r="I35" i="10"/>
  <c r="J35" i="10"/>
  <c r="K35" i="10"/>
  <c r="L35" i="10"/>
  <c r="M35" i="10"/>
  <c r="N35" i="10"/>
  <c r="O35" i="10"/>
  <c r="H36" i="10"/>
  <c r="I36" i="10"/>
  <c r="J36" i="10"/>
  <c r="K36" i="10"/>
  <c r="L36" i="10"/>
  <c r="M36" i="10"/>
  <c r="N36" i="10"/>
  <c r="O36" i="10"/>
  <c r="H37" i="10"/>
  <c r="I37" i="10"/>
  <c r="J37" i="10"/>
  <c r="K37" i="10"/>
  <c r="L37" i="10"/>
  <c r="M37" i="10"/>
  <c r="N37" i="10"/>
  <c r="O37" i="10"/>
  <c r="H38" i="10"/>
  <c r="I38" i="10"/>
  <c r="J38" i="10"/>
  <c r="K38" i="10"/>
  <c r="L38" i="10"/>
  <c r="M38" i="10"/>
  <c r="N38" i="10"/>
  <c r="O38" i="10"/>
  <c r="H39" i="10"/>
  <c r="I39" i="10"/>
  <c r="J39" i="10"/>
  <c r="K39" i="10"/>
  <c r="L39" i="10"/>
  <c r="M39" i="10"/>
  <c r="N39" i="10"/>
  <c r="O39" i="10"/>
  <c r="H40" i="10"/>
  <c r="I40" i="10"/>
  <c r="J40" i="10"/>
  <c r="K40" i="10"/>
  <c r="L40" i="10"/>
  <c r="M40" i="10"/>
  <c r="N40" i="10"/>
  <c r="O40" i="10"/>
  <c r="H41" i="10"/>
  <c r="I41" i="10"/>
  <c r="J41" i="10"/>
  <c r="K41" i="10"/>
  <c r="L41" i="10"/>
  <c r="M41" i="10"/>
  <c r="N41" i="10"/>
  <c r="O41" i="10"/>
  <c r="H42" i="10"/>
  <c r="I42" i="10"/>
  <c r="J42" i="10"/>
  <c r="K42" i="10"/>
  <c r="L42" i="10"/>
  <c r="M42" i="10"/>
  <c r="N42" i="10"/>
  <c r="O42" i="10"/>
  <c r="H43" i="10"/>
  <c r="I43" i="10"/>
  <c r="J43" i="10"/>
  <c r="K43" i="10"/>
  <c r="L43" i="10"/>
  <c r="M43" i="10"/>
  <c r="N43" i="10"/>
  <c r="O43" i="10"/>
  <c r="H44" i="10"/>
  <c r="I44" i="10"/>
  <c r="J44" i="10"/>
  <c r="K44" i="10"/>
  <c r="L44" i="10"/>
  <c r="M44" i="10"/>
  <c r="N44" i="10"/>
  <c r="O44" i="10"/>
  <c r="H45" i="10"/>
  <c r="I45" i="10"/>
  <c r="J45" i="10"/>
  <c r="K45" i="10"/>
  <c r="L45" i="10"/>
  <c r="M45" i="10"/>
  <c r="N45" i="10"/>
  <c r="O45" i="10"/>
  <c r="H46" i="10"/>
  <c r="I46" i="10"/>
  <c r="J46" i="10"/>
  <c r="K46" i="10"/>
  <c r="L46" i="10"/>
  <c r="M46" i="10"/>
  <c r="N46" i="10"/>
  <c r="O46" i="10"/>
  <c r="H47" i="10"/>
  <c r="I47" i="10"/>
  <c r="J47" i="10"/>
  <c r="K47" i="10"/>
  <c r="L47" i="10"/>
  <c r="M47" i="10"/>
  <c r="N47" i="10"/>
  <c r="O47" i="10"/>
  <c r="H48" i="10"/>
  <c r="I48" i="10"/>
  <c r="J48" i="10"/>
  <c r="K48" i="10"/>
  <c r="L48" i="10"/>
  <c r="M48" i="10"/>
  <c r="N48" i="10"/>
  <c r="O48" i="10"/>
  <c r="H49" i="10"/>
  <c r="I49" i="10"/>
  <c r="J49" i="10"/>
  <c r="K49" i="10"/>
  <c r="L49" i="10"/>
  <c r="M49" i="10"/>
  <c r="N49" i="10"/>
  <c r="O49" i="10"/>
  <c r="H50" i="10"/>
  <c r="I50" i="10"/>
  <c r="J50" i="10"/>
  <c r="K50" i="10"/>
  <c r="L50" i="10"/>
  <c r="M50" i="10"/>
  <c r="N50" i="10"/>
  <c r="O50" i="10"/>
  <c r="H51" i="10"/>
  <c r="I51" i="10"/>
  <c r="J51" i="10"/>
  <c r="K51" i="10"/>
  <c r="L51" i="10"/>
  <c r="M51" i="10"/>
  <c r="N51" i="10"/>
  <c r="O51" i="10"/>
  <c r="H52" i="10"/>
  <c r="I52" i="10"/>
  <c r="J52" i="10"/>
  <c r="K52" i="10"/>
  <c r="L52" i="10"/>
  <c r="M52" i="10"/>
  <c r="N52" i="10"/>
  <c r="O52" i="10"/>
  <c r="H53" i="10"/>
  <c r="I53" i="10"/>
  <c r="J53" i="10"/>
  <c r="K53" i="10"/>
  <c r="L53" i="10"/>
  <c r="M53" i="10"/>
  <c r="N53" i="10"/>
  <c r="O53" i="10"/>
  <c r="H54" i="10"/>
  <c r="I54" i="10"/>
  <c r="J54" i="10"/>
  <c r="K54" i="10"/>
  <c r="L54" i="10"/>
  <c r="M54" i="10"/>
  <c r="N54" i="10"/>
  <c r="O54" i="10"/>
  <c r="H55" i="10"/>
  <c r="I55" i="10"/>
  <c r="J55" i="10"/>
  <c r="K55" i="10"/>
  <c r="L55" i="10"/>
  <c r="M55" i="10"/>
  <c r="N55" i="10"/>
  <c r="O55" i="10"/>
  <c r="H56" i="10"/>
  <c r="I56" i="10"/>
  <c r="J56" i="10"/>
  <c r="K56" i="10"/>
  <c r="L56" i="10"/>
  <c r="M56" i="10"/>
  <c r="N56" i="10"/>
  <c r="O56" i="10"/>
  <c r="H57" i="10"/>
  <c r="I57" i="10"/>
  <c r="J57" i="10"/>
  <c r="K57" i="10"/>
  <c r="L57" i="10"/>
  <c r="M57" i="10"/>
  <c r="N57" i="10"/>
  <c r="O57" i="10"/>
  <c r="H58" i="10"/>
  <c r="I58" i="10"/>
  <c r="J58" i="10"/>
  <c r="K58" i="10"/>
  <c r="L58" i="10"/>
  <c r="M58" i="10"/>
  <c r="N58" i="10"/>
  <c r="O58" i="10"/>
  <c r="H59" i="10"/>
  <c r="I59" i="10"/>
  <c r="J59" i="10"/>
  <c r="K59" i="10"/>
  <c r="L59" i="10"/>
  <c r="M59" i="10"/>
  <c r="N59" i="10"/>
  <c r="O59" i="10"/>
  <c r="H60" i="10"/>
  <c r="I60" i="10"/>
  <c r="J60" i="10"/>
  <c r="K60" i="10"/>
  <c r="L60" i="10"/>
  <c r="M60" i="10"/>
  <c r="N60" i="10"/>
  <c r="O60" i="10"/>
  <c r="H61" i="10"/>
  <c r="I61" i="10"/>
  <c r="J61" i="10"/>
  <c r="K61" i="10"/>
  <c r="L61" i="10"/>
  <c r="M61" i="10"/>
  <c r="N61" i="10"/>
  <c r="O61" i="10"/>
  <c r="H62" i="10"/>
  <c r="I62" i="10"/>
  <c r="J62" i="10"/>
  <c r="K62" i="10"/>
  <c r="L62" i="10"/>
  <c r="M62" i="10"/>
  <c r="N62" i="10"/>
  <c r="O62" i="10"/>
  <c r="H63" i="10"/>
  <c r="I63" i="10"/>
  <c r="J63" i="10"/>
  <c r="K63" i="10"/>
  <c r="L63" i="10"/>
  <c r="M63" i="10"/>
  <c r="N63" i="10"/>
  <c r="O63" i="10"/>
  <c r="H64" i="10"/>
  <c r="I64" i="10"/>
  <c r="J64" i="10"/>
  <c r="K64" i="10"/>
  <c r="L64" i="10"/>
  <c r="M64" i="10"/>
  <c r="N64" i="10"/>
  <c r="O64" i="10"/>
  <c r="H65" i="10"/>
  <c r="I65" i="10"/>
  <c r="J65" i="10"/>
  <c r="K65" i="10"/>
  <c r="L65" i="10"/>
  <c r="M65" i="10"/>
  <c r="N65" i="10"/>
  <c r="O65" i="10"/>
  <c r="H66" i="10"/>
  <c r="I66" i="10"/>
  <c r="J66" i="10"/>
  <c r="K66" i="10"/>
  <c r="L66" i="10"/>
  <c r="M66" i="10"/>
  <c r="N66" i="10"/>
  <c r="O66" i="10"/>
  <c r="H67" i="10"/>
  <c r="I67" i="10"/>
  <c r="J67" i="10"/>
  <c r="K67" i="10"/>
  <c r="L67" i="10"/>
  <c r="M67" i="10"/>
  <c r="N67" i="10"/>
  <c r="O67" i="10"/>
  <c r="H68" i="10"/>
  <c r="I68" i="10"/>
  <c r="J68" i="10"/>
  <c r="K68" i="10"/>
  <c r="L68" i="10"/>
  <c r="M68" i="10"/>
  <c r="N68" i="10"/>
  <c r="O68" i="10"/>
  <c r="H69" i="10"/>
  <c r="I69" i="10"/>
  <c r="J69" i="10"/>
  <c r="K69" i="10"/>
  <c r="L69" i="10"/>
  <c r="M69" i="10"/>
  <c r="N69" i="10"/>
  <c r="O69" i="10"/>
  <c r="H70" i="10"/>
  <c r="I70" i="10"/>
  <c r="J70" i="10"/>
  <c r="K70" i="10"/>
  <c r="L70" i="10"/>
  <c r="M70" i="10"/>
  <c r="N70" i="10"/>
  <c r="O70" i="10"/>
  <c r="H71" i="10"/>
  <c r="I71" i="10"/>
  <c r="J71" i="10"/>
  <c r="K71" i="10"/>
  <c r="L71" i="10"/>
  <c r="M71" i="10"/>
  <c r="N71" i="10"/>
  <c r="O71" i="10"/>
  <c r="H72" i="10"/>
  <c r="I72" i="10"/>
  <c r="J72" i="10"/>
  <c r="K72" i="10"/>
  <c r="L72" i="10"/>
  <c r="M72" i="10"/>
  <c r="N72" i="10"/>
  <c r="O72" i="10"/>
  <c r="H73" i="10"/>
  <c r="I73" i="10"/>
  <c r="J73" i="10"/>
  <c r="K73" i="10"/>
  <c r="L73" i="10"/>
  <c r="M73" i="10"/>
  <c r="N73" i="10"/>
  <c r="O73" i="10"/>
  <c r="H74" i="10"/>
  <c r="I74" i="10"/>
  <c r="J74" i="10"/>
  <c r="K74" i="10"/>
  <c r="L74" i="10"/>
  <c r="M74" i="10"/>
  <c r="N74" i="10"/>
  <c r="O74" i="10"/>
  <c r="H75" i="10"/>
  <c r="I75" i="10"/>
  <c r="J75" i="10"/>
  <c r="K75" i="10"/>
  <c r="L75" i="10"/>
  <c r="M75" i="10"/>
  <c r="N75" i="10"/>
  <c r="O75" i="10"/>
  <c r="H76" i="10"/>
  <c r="I76" i="10"/>
  <c r="J76" i="10"/>
  <c r="K76" i="10"/>
  <c r="L76" i="10"/>
  <c r="M76" i="10"/>
  <c r="N76" i="10"/>
  <c r="O76" i="10"/>
  <c r="H77" i="10"/>
  <c r="I77" i="10"/>
  <c r="J77" i="10"/>
  <c r="K77" i="10"/>
  <c r="L77" i="10"/>
  <c r="M77" i="10"/>
  <c r="N77" i="10"/>
  <c r="O77" i="10"/>
  <c r="H78" i="10"/>
  <c r="I78" i="10"/>
  <c r="J78" i="10"/>
  <c r="K78" i="10"/>
  <c r="L78" i="10"/>
  <c r="M78" i="10"/>
  <c r="N78" i="10"/>
  <c r="O78" i="10"/>
  <c r="H79" i="10"/>
  <c r="I79" i="10"/>
  <c r="J79" i="10"/>
  <c r="K79" i="10"/>
  <c r="L79" i="10"/>
  <c r="M79" i="10"/>
  <c r="N79" i="10"/>
  <c r="O79" i="10"/>
  <c r="H80" i="10"/>
  <c r="I80" i="10"/>
  <c r="J80" i="10"/>
  <c r="K80" i="10"/>
  <c r="L80" i="10"/>
  <c r="M80" i="10"/>
  <c r="N80" i="10"/>
  <c r="O80" i="10"/>
  <c r="H81" i="10"/>
  <c r="I81" i="10"/>
  <c r="J81" i="10"/>
  <c r="K81" i="10"/>
  <c r="L81" i="10"/>
  <c r="M81" i="10"/>
  <c r="N81" i="10"/>
  <c r="O81" i="10"/>
  <c r="H82" i="10"/>
  <c r="I82" i="10"/>
  <c r="J82" i="10"/>
  <c r="K82" i="10"/>
  <c r="L82" i="10"/>
  <c r="M82" i="10"/>
  <c r="N82" i="10"/>
  <c r="O82" i="10"/>
  <c r="H83" i="10"/>
  <c r="I83" i="10"/>
  <c r="J83" i="10"/>
  <c r="K83" i="10"/>
  <c r="L83" i="10"/>
  <c r="M83" i="10"/>
  <c r="N83" i="10"/>
  <c r="O83" i="10"/>
  <c r="H84" i="10"/>
  <c r="I84" i="10"/>
  <c r="J84" i="10"/>
  <c r="K84" i="10"/>
  <c r="L84" i="10"/>
  <c r="M84" i="10"/>
  <c r="N84" i="10"/>
  <c r="O84" i="10"/>
  <c r="H85" i="10"/>
  <c r="I85" i="10"/>
  <c r="J85" i="10"/>
  <c r="K85" i="10"/>
  <c r="L85" i="10"/>
  <c r="M85" i="10"/>
  <c r="N85" i="10"/>
  <c r="O85" i="10"/>
  <c r="H86" i="10"/>
  <c r="I86" i="10"/>
  <c r="J86" i="10"/>
  <c r="K86" i="10"/>
  <c r="L86" i="10"/>
  <c r="M86" i="10"/>
  <c r="N86" i="10"/>
  <c r="O86" i="10"/>
  <c r="H87" i="10"/>
  <c r="I87" i="10"/>
  <c r="J87" i="10"/>
  <c r="K87" i="10"/>
  <c r="L87" i="10"/>
  <c r="M87" i="10"/>
  <c r="N87" i="10"/>
  <c r="O87" i="10"/>
  <c r="H88" i="10"/>
  <c r="I88" i="10"/>
  <c r="J88" i="10"/>
  <c r="K88" i="10"/>
  <c r="L88" i="10"/>
  <c r="M88" i="10"/>
  <c r="N88" i="10"/>
  <c r="O88" i="10"/>
  <c r="M8" i="10"/>
  <c r="O8" i="10"/>
  <c r="N8" i="10"/>
  <c r="L8" i="10"/>
  <c r="K8" i="10"/>
  <c r="J8" i="10"/>
  <c r="I8" i="10"/>
  <c r="H8" i="10"/>
  <c r="F40" i="10" l="1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" i="10"/>
  <c r="C9" i="10" l="1"/>
  <c r="C10" i="10" s="1"/>
  <c r="D8" i="10"/>
  <c r="D9" i="10" l="1"/>
  <c r="D10" i="10"/>
  <c r="C11" i="10"/>
  <c r="D11" i="10" l="1"/>
  <c r="C12" i="10"/>
  <c r="D12" i="10" l="1"/>
  <c r="C13" i="10"/>
  <c r="D13" i="10" l="1"/>
  <c r="C14" i="10"/>
  <c r="D14" i="10" l="1"/>
  <c r="C15" i="10"/>
  <c r="D15" i="10" l="1"/>
  <c r="C16" i="10"/>
  <c r="D16" i="10" l="1"/>
  <c r="C17" i="10"/>
  <c r="D17" i="10" l="1"/>
  <c r="C18" i="10"/>
  <c r="D18" i="10" l="1"/>
  <c r="C19" i="10"/>
  <c r="D19" i="10" l="1"/>
  <c r="C20" i="10"/>
  <c r="D20" i="10" l="1"/>
  <c r="C21" i="10"/>
  <c r="D21" i="10" l="1"/>
  <c r="C22" i="10"/>
  <c r="D22" i="10" l="1"/>
  <c r="C23" i="10"/>
  <c r="D23" i="10" l="1"/>
  <c r="C24" i="10"/>
  <c r="D24" i="10" l="1"/>
  <c r="C25" i="10"/>
  <c r="D25" i="10" l="1"/>
  <c r="C26" i="10"/>
  <c r="D26" i="10" l="1"/>
  <c r="C27" i="10"/>
  <c r="D27" i="10" l="1"/>
  <c r="C28" i="10"/>
  <c r="D28" i="10" l="1"/>
  <c r="C29" i="10"/>
  <c r="D29" i="10" l="1"/>
  <c r="C30" i="10"/>
  <c r="D30" i="10" l="1"/>
  <c r="C31" i="10"/>
  <c r="D31" i="10" l="1"/>
  <c r="C32" i="10"/>
  <c r="D32" i="10" l="1"/>
  <c r="C33" i="10"/>
  <c r="D33" i="10" l="1"/>
  <c r="C34" i="10"/>
  <c r="D34" i="10" l="1"/>
  <c r="C35" i="10"/>
  <c r="D35" i="10" l="1"/>
  <c r="C36" i="10"/>
  <c r="D36" i="10" l="1"/>
  <c r="C37" i="10"/>
  <c r="D37" i="10" l="1"/>
  <c r="C38" i="10"/>
  <c r="D38" i="10" l="1"/>
  <c r="C39" i="10"/>
  <c r="D39" i="10" l="1"/>
  <c r="C40" i="10"/>
  <c r="D40" i="10" l="1"/>
  <c r="C41" i="10"/>
  <c r="D41" i="10" l="1"/>
  <c r="C42" i="10"/>
  <c r="D42" i="10" l="1"/>
  <c r="C43" i="10"/>
  <c r="D43" i="10" l="1"/>
  <c r="C44" i="10"/>
  <c r="D44" i="10" l="1"/>
  <c r="C45" i="10"/>
  <c r="D45" i="10" l="1"/>
  <c r="C46" i="10"/>
  <c r="D46" i="10" l="1"/>
  <c r="C47" i="10"/>
  <c r="D47" i="10" l="1"/>
  <c r="C48" i="10"/>
  <c r="D48" i="10" l="1"/>
  <c r="C49" i="10"/>
  <c r="D49" i="10" l="1"/>
  <c r="C50" i="10"/>
  <c r="D50" i="10" l="1"/>
  <c r="C51" i="10"/>
  <c r="D51" i="10" l="1"/>
  <c r="C52" i="10"/>
  <c r="D52" i="10" l="1"/>
  <c r="C53" i="10"/>
  <c r="D53" i="10" l="1"/>
  <c r="C54" i="10"/>
  <c r="D54" i="10" l="1"/>
  <c r="C55" i="10"/>
  <c r="D55" i="10" l="1"/>
  <c r="C56" i="10"/>
  <c r="D56" i="10" l="1"/>
  <c r="C57" i="10"/>
  <c r="D57" i="10" l="1"/>
  <c r="C58" i="10"/>
  <c r="D58" i="10" l="1"/>
  <c r="C59" i="10"/>
  <c r="D59" i="10" l="1"/>
  <c r="C60" i="10"/>
  <c r="D60" i="10" l="1"/>
  <c r="C61" i="10"/>
  <c r="D61" i="10" l="1"/>
  <c r="C62" i="10"/>
  <c r="D62" i="10" l="1"/>
  <c r="C63" i="10"/>
  <c r="D63" i="10" l="1"/>
  <c r="C64" i="10"/>
  <c r="D64" i="10" l="1"/>
  <c r="C65" i="10"/>
  <c r="D65" i="10" l="1"/>
  <c r="C66" i="10"/>
  <c r="D66" i="10" l="1"/>
  <c r="C67" i="10"/>
  <c r="D67" i="10" l="1"/>
  <c r="C68" i="10"/>
  <c r="D68" i="10" l="1"/>
  <c r="C69" i="10"/>
  <c r="D69" i="10" l="1"/>
  <c r="C70" i="10"/>
  <c r="D70" i="10" l="1"/>
  <c r="C71" i="10"/>
  <c r="D71" i="10" l="1"/>
  <c r="C72" i="10"/>
  <c r="D72" i="10" l="1"/>
  <c r="C73" i="10"/>
  <c r="D73" i="10" l="1"/>
  <c r="C74" i="10"/>
  <c r="D74" i="10" l="1"/>
  <c r="C75" i="10"/>
  <c r="D75" i="10" l="1"/>
  <c r="C76" i="10"/>
  <c r="D76" i="10" l="1"/>
  <c r="C77" i="10"/>
  <c r="D77" i="10" l="1"/>
  <c r="C78" i="10"/>
  <c r="D78" i="10" l="1"/>
  <c r="C79" i="10"/>
  <c r="D79" i="10" l="1"/>
  <c r="C80" i="10"/>
  <c r="D80" i="10" l="1"/>
  <c r="C81" i="10"/>
  <c r="D81" i="10" l="1"/>
  <c r="C82" i="10"/>
  <c r="D82" i="10" l="1"/>
  <c r="C83" i="10"/>
  <c r="D83" i="10" l="1"/>
  <c r="C84" i="10"/>
  <c r="D84" i="10" l="1"/>
  <c r="C85" i="10"/>
  <c r="D85" i="10" l="1"/>
  <c r="C86" i="10"/>
  <c r="D86" i="10" l="1"/>
  <c r="C87" i="10"/>
  <c r="D87" i="10" l="1"/>
  <c r="C88" i="10"/>
  <c r="D88" i="10" s="1"/>
</calcChain>
</file>

<file path=xl/sharedStrings.xml><?xml version="1.0" encoding="utf-8"?>
<sst xmlns="http://schemas.openxmlformats.org/spreadsheetml/2006/main" count="1369" uniqueCount="1052">
  <si>
    <t>The values of h' and beta from calculations</t>
  </si>
  <si>
    <t>b</t>
  </si>
  <si>
    <t>h</t>
  </si>
  <si>
    <t>ne</t>
  </si>
  <si>
    <t xml:space="preserve"> </t>
  </si>
  <si>
    <t>H'</t>
  </si>
  <si>
    <t>Event 1</t>
  </si>
  <si>
    <t>Event 7</t>
  </si>
  <si>
    <t>Normal Ne - Event time Ne</t>
  </si>
  <si>
    <t>Mean difference</t>
  </si>
  <si>
    <r>
      <rPr>
        <b/>
        <sz val="10"/>
        <rFont val="Calibri"/>
        <family val="2"/>
      </rPr>
      <t>∆</t>
    </r>
    <r>
      <rPr>
        <b/>
        <i/>
        <sz val="10"/>
        <rFont val="Arial"/>
        <family val="2"/>
      </rPr>
      <t>Ne %</t>
    </r>
  </si>
  <si>
    <t>∆Ne % - Mean difference</t>
  </si>
  <si>
    <t>|∆Ne %|</t>
  </si>
  <si>
    <r>
      <rPr>
        <b/>
        <sz val="10"/>
        <rFont val="Calibri"/>
        <family val="2"/>
      </rPr>
      <t>|∆</t>
    </r>
    <r>
      <rPr>
        <b/>
        <i/>
        <sz val="10"/>
        <rFont val="Arial"/>
        <family val="2"/>
      </rPr>
      <t>Ne %|</t>
    </r>
  </si>
  <si>
    <t>Date</t>
  </si>
  <si>
    <t>Occurrence time from SoftPAL (UT)</t>
  </si>
  <si>
    <t>11:00:46:36</t>
  </si>
  <si>
    <t>-0:78 dB</t>
  </si>
  <si>
    <t>0:4s</t>
  </si>
  <si>
    <t>12:38s</t>
  </si>
  <si>
    <t>11:30:21:48</t>
  </si>
  <si>
    <t>-0:37 dB</t>
  </si>
  <si>
    <t>0:34s</t>
  </si>
  <si>
    <t>5:3s</t>
  </si>
  <si>
    <t>14:28:37:82</t>
  </si>
  <si>
    <t>-0:25 dB</t>
  </si>
  <si>
    <t>0:56s</t>
  </si>
  <si>
    <t>9:64s</t>
  </si>
  <si>
    <t>14:49:13:32</t>
  </si>
  <si>
    <t>+0:26 dB</t>
  </si>
  <si>
    <t>+1:40</t>
  </si>
  <si>
    <t>0:18s/0:46s</t>
  </si>
  <si>
    <t>0:18s</t>
  </si>
  <si>
    <t>7:7s/21:9s</t>
  </si>
  <si>
    <t>15:06:52:28</t>
  </si>
  <si>
    <t>+2:130</t>
  </si>
  <si>
    <t>0:36s</t>
  </si>
  <si>
    <t>18:46s</t>
  </si>
  <si>
    <t>15:10:43:24</t>
  </si>
  <si>
    <t>+1:150</t>
  </si>
  <si>
    <t>0:44s</t>
  </si>
  <si>
    <t>6:44s</t>
  </si>
  <si>
    <t>15:16:23:74</t>
  </si>
  <si>
    <t>+0:3 dB</t>
  </si>
  <si>
    <t>0:32s</t>
  </si>
  <si>
    <t>14:1s</t>
  </si>
  <si>
    <t>15:19:44:4</t>
  </si>
  <si>
    <t>+0:34 dB</t>
  </si>
  <si>
    <t>2:02s</t>
  </si>
  <si>
    <t>10:34s</t>
  </si>
  <si>
    <t>15:23:02:2</t>
  </si>
  <si>
    <t>+2:460</t>
  </si>
  <si>
    <t>19:12s</t>
  </si>
  <si>
    <t>15:24:25:36</t>
  </si>
  <si>
    <t>+0:21 dB</t>
  </si>
  <si>
    <t>+2:840</t>
  </si>
  <si>
    <t>0:36s/0:28s</t>
  </si>
  <si>
    <t>0:28s</t>
  </si>
  <si>
    <t>6:6s/8:64s</t>
  </si>
  <si>
    <t>15:26:52:84</t>
  </si>
  <si>
    <t>+0:41 dB</t>
  </si>
  <si>
    <t>-2:090</t>
  </si>
  <si>
    <t>0:44s/0:36s</t>
  </si>
  <si>
    <t>2:6s/28:78s</t>
  </si>
  <si>
    <t>15:33:10:76</t>
  </si>
  <si>
    <t>14:6s</t>
  </si>
  <si>
    <t>16:20:38:86</t>
  </si>
  <si>
    <t>-0:58 dB</t>
  </si>
  <si>
    <t>0:16s</t>
  </si>
  <si>
    <t>12:19:56:22</t>
  </si>
  <si>
    <t>+7:20</t>
  </si>
  <si>
    <t>0:6s</t>
  </si>
  <si>
    <t>19:14s</t>
  </si>
  <si>
    <t>12:50:30:38</t>
  </si>
  <si>
    <t>-0:46 dB</t>
  </si>
  <si>
    <t>0:42s</t>
  </si>
  <si>
    <t>25:26s</t>
  </si>
  <si>
    <t>12:54:55:12</t>
  </si>
  <si>
    <t>-0:87 dB</t>
  </si>
  <si>
    <t>2s</t>
  </si>
  <si>
    <t>13:36:33:76</t>
  </si>
  <si>
    <t>+0:81 dB</t>
  </si>
  <si>
    <t>-3:740</t>
  </si>
  <si>
    <t>0:24s/0:38s</t>
  </si>
  <si>
    <t>0:24s</t>
  </si>
  <si>
    <t>5:14s/6:54s</t>
  </si>
  <si>
    <t>14:10:07:38</t>
  </si>
  <si>
    <t>-0:95 dB</t>
  </si>
  <si>
    <t>3:02s</t>
  </si>
  <si>
    <t>14:52:44:1</t>
  </si>
  <si>
    <t>+0:94 dB</t>
  </si>
  <si>
    <t>17:6s</t>
  </si>
  <si>
    <t>14:57:46:14</t>
  </si>
  <si>
    <t>+3:250</t>
  </si>
  <si>
    <t>12:34s</t>
  </si>
  <si>
    <t>15:27:02:54</t>
  </si>
  <si>
    <t>+0:54 dB</t>
  </si>
  <si>
    <t>23:16s</t>
  </si>
  <si>
    <t>15:56:21:38</t>
  </si>
  <si>
    <t>+0:63 dB</t>
  </si>
  <si>
    <t>0:38s</t>
  </si>
  <si>
    <t>60s</t>
  </si>
  <si>
    <t>19:01:21:44</t>
  </si>
  <si>
    <t>-4:81 dB</t>
  </si>
  <si>
    <t>0:62s</t>
  </si>
  <si>
    <t>9:27:21:88</t>
  </si>
  <si>
    <t>+7:380</t>
  </si>
  <si>
    <t>0:3s</t>
  </si>
  <si>
    <t>16:32s</t>
  </si>
  <si>
    <t>9:30:04:52</t>
  </si>
  <si>
    <t>+8:590</t>
  </si>
  <si>
    <t>0:12s</t>
  </si>
  <si>
    <t>1:4s</t>
  </si>
  <si>
    <t>9:36:31:98</t>
  </si>
  <si>
    <t>+2:66 dB</t>
  </si>
  <si>
    <t>0:52s</t>
  </si>
  <si>
    <t>13:38s</t>
  </si>
  <si>
    <t>13:37:24:56</t>
  </si>
  <si>
    <t>-0:32 dB</t>
  </si>
  <si>
    <t>10s</t>
  </si>
  <si>
    <t>13:43:24:24</t>
  </si>
  <si>
    <t>+1:130</t>
  </si>
  <si>
    <t>4:62s</t>
  </si>
  <si>
    <t>13:47:56:88</t>
  </si>
  <si>
    <t>-0:54 dB</t>
  </si>
  <si>
    <t>0:68s</t>
  </si>
  <si>
    <t>15:26s</t>
  </si>
  <si>
    <t>13:53:30:88</t>
  </si>
  <si>
    <t>-0:66 dB</t>
  </si>
  <si>
    <t>0:64s</t>
  </si>
  <si>
    <t>16:12s</t>
  </si>
  <si>
    <t>14:01:24:74</t>
  </si>
  <si>
    <t>-0:26 dB</t>
  </si>
  <si>
    <t>32:93s</t>
  </si>
  <si>
    <t>14:02:21:92</t>
  </si>
  <si>
    <t>-0:35 dB</t>
  </si>
  <si>
    <t>10:72s</t>
  </si>
  <si>
    <t>14:27:12:44</t>
  </si>
  <si>
    <t>-0:38 dB</t>
  </si>
  <si>
    <t>27:42s</t>
  </si>
  <si>
    <t>19:33:41:3</t>
  </si>
  <si>
    <t>-1:56 dB</t>
  </si>
  <si>
    <t>5:9s</t>
  </si>
  <si>
    <t>13:58:38:78</t>
  </si>
  <si>
    <t>-0:65 dB</t>
  </si>
  <si>
    <t>0:58s</t>
  </si>
  <si>
    <t>35:24s</t>
  </si>
  <si>
    <t>14:20:53:02</t>
  </si>
  <si>
    <t>-0:52 dB</t>
  </si>
  <si>
    <t>10:54s</t>
  </si>
  <si>
    <t>14:27:16:4</t>
  </si>
  <si>
    <t>-0:69 dB</t>
  </si>
  <si>
    <t>0:72s</t>
  </si>
  <si>
    <t>1:58s</t>
  </si>
  <si>
    <t>14:42:43:04</t>
  </si>
  <si>
    <t>-1:04 dB</t>
  </si>
  <si>
    <t>0:66s</t>
  </si>
  <si>
    <t>28:6s</t>
  </si>
  <si>
    <t>15:12:11:06</t>
  </si>
  <si>
    <t>+4:420</t>
  </si>
  <si>
    <t>28:62s</t>
  </si>
  <si>
    <t>15:17:55:36</t>
  </si>
  <si>
    <t>+3:950</t>
  </si>
  <si>
    <t>0:46s</t>
  </si>
  <si>
    <t>27:54s</t>
  </si>
  <si>
    <t>15:47:36:3</t>
  </si>
  <si>
    <t>-0:53 dB</t>
  </si>
  <si>
    <t>0:48s</t>
  </si>
  <si>
    <t>6:64s</t>
  </si>
  <si>
    <t>9:29:28:58</t>
  </si>
  <si>
    <t>+10:730</t>
  </si>
  <si>
    <t>0:14s</t>
  </si>
  <si>
    <t>11:15:51:82</t>
  </si>
  <si>
    <t>-0:47 dB</t>
  </si>
  <si>
    <t>13:3s</t>
  </si>
  <si>
    <t>11:34:27:86</t>
  </si>
  <si>
    <t>+3:750</t>
  </si>
  <si>
    <t>0:22s</t>
  </si>
  <si>
    <t>15:16s</t>
  </si>
  <si>
    <t>11:38:40:66</t>
  </si>
  <si>
    <t>+3:650</t>
  </si>
  <si>
    <t>0:74s</t>
  </si>
  <si>
    <t>7:66s</t>
  </si>
  <si>
    <t>11:42:37:68</t>
  </si>
  <si>
    <t>-0:34 dB</t>
  </si>
  <si>
    <t>18:58s</t>
  </si>
  <si>
    <t>11:46:51:12</t>
  </si>
  <si>
    <t>-0:49 dB</t>
  </si>
  <si>
    <t>10:12s</t>
  </si>
  <si>
    <t>11:51:44:28</t>
  </si>
  <si>
    <t>-0:7 dB</t>
  </si>
  <si>
    <t>23:18s</t>
  </si>
  <si>
    <t>12:40:18:56</t>
  </si>
  <si>
    <t>-3:06 dB</t>
  </si>
  <si>
    <t>33:06s</t>
  </si>
  <si>
    <t>13:23:10:32</t>
  </si>
  <si>
    <t>-0:41 dB</t>
  </si>
  <si>
    <t>16:36s</t>
  </si>
  <si>
    <t>15:27:42:94</t>
  </si>
  <si>
    <t>+1:770</t>
  </si>
  <si>
    <t>0:2s/0:3s</t>
  </si>
  <si>
    <t>12:42s/6:2s</t>
  </si>
  <si>
    <t>16:42:30:68</t>
  </si>
  <si>
    <t>+0:6 dB</t>
  </si>
  <si>
    <t>15s</t>
  </si>
  <si>
    <t>18:09:22:82</t>
  </si>
  <si>
    <t>-1:09 dB</t>
  </si>
  <si>
    <t>7:32s</t>
  </si>
  <si>
    <t>22:38:04:43</t>
  </si>
  <si>
    <t>-1:27 dB</t>
  </si>
  <si>
    <t>0:96s</t>
  </si>
  <si>
    <t>1:00:51:871</t>
  </si>
  <si>
    <t>-1:07 dB</t>
  </si>
  <si>
    <t>0:26s</t>
  </si>
  <si>
    <t>19:47:37:231</t>
  </si>
  <si>
    <t>+4:60</t>
  </si>
  <si>
    <t>0:78s</t>
  </si>
  <si>
    <t>3:13:01:96</t>
  </si>
  <si>
    <t>-1:65 dB</t>
  </si>
  <si>
    <t>12:02s</t>
  </si>
  <si>
    <t>12:53:08:14</t>
  </si>
  <si>
    <t>+0:48dB</t>
  </si>
  <si>
    <t>+2:140</t>
  </si>
  <si>
    <t>2:04s/4:58s</t>
  </si>
  <si>
    <t>5 mins/10 mins</t>
  </si>
  <si>
    <t>16:32:21:96</t>
  </si>
  <si>
    <t>+0:4 dB</t>
  </si>
  <si>
    <t>6:34s</t>
  </si>
  <si>
    <t>16:46:18:48</t>
  </si>
  <si>
    <t>+0:24 dB</t>
  </si>
  <si>
    <t>9:08s</t>
  </si>
  <si>
    <t>21:27:42:6</t>
  </si>
  <si>
    <t>+0:39 dB</t>
  </si>
  <si>
    <t>2:66s</t>
  </si>
  <si>
    <t>23:58:49:98</t>
  </si>
  <si>
    <t>+0:22dB</t>
  </si>
  <si>
    <t>1:62s</t>
  </si>
  <si>
    <t>0:32:46:08</t>
  </si>
  <si>
    <t>+0:19dB</t>
  </si>
  <si>
    <t>4s</t>
  </si>
  <si>
    <t>1:02:12:46</t>
  </si>
  <si>
    <t>+0:2 dB</t>
  </si>
  <si>
    <t>1:3s</t>
  </si>
  <si>
    <t>12:31:41:72</t>
  </si>
  <si>
    <t>+1:960</t>
  </si>
  <si>
    <t>3:48s</t>
  </si>
  <si>
    <t>12:36:49:92</t>
  </si>
  <si>
    <t>+10</t>
  </si>
  <si>
    <t>0:1s/0:42s</t>
  </si>
  <si>
    <t>3:34s/20s</t>
  </si>
  <si>
    <t>11.47.13.3</t>
  </si>
  <si>
    <t>0.6s</t>
  </si>
  <si>
    <t>25.56s</t>
  </si>
  <si>
    <t>12.09.56.8</t>
  </si>
  <si>
    <t>0.14s/0.28s</t>
  </si>
  <si>
    <t>175/55</t>
  </si>
  <si>
    <t>12.10.31.64</t>
  </si>
  <si>
    <t>-0.22dB</t>
  </si>
  <si>
    <t>0.52s</t>
  </si>
  <si>
    <t>19.42s</t>
  </si>
  <si>
    <t>12.11.25.02</t>
  </si>
  <si>
    <t>1.76dB</t>
  </si>
  <si>
    <t>9.02s/5.08s</t>
  </si>
  <si>
    <t>30mins/7mins</t>
  </si>
  <si>
    <t>12.12.23.56</t>
  </si>
  <si>
    <t>0.28s</t>
  </si>
  <si>
    <t>12.14.40.82</t>
  </si>
  <si>
    <t>-0.5dB</t>
  </si>
  <si>
    <t>0.48s</t>
  </si>
  <si>
    <t>12.17.57.52</t>
  </si>
  <si>
    <t>0.49dB</t>
  </si>
  <si>
    <t>0.42s/0.49s</t>
  </si>
  <si>
    <t>0.42s</t>
  </si>
  <si>
    <t>35/4.45</t>
  </si>
  <si>
    <t>12.23.12.44</t>
  </si>
  <si>
    <t>0.42dB</t>
  </si>
  <si>
    <t>0.36s/0.98s</t>
  </si>
  <si>
    <t>0.36s</t>
  </si>
  <si>
    <t>2.145/40.345</t>
  </si>
  <si>
    <t>12.29.51.74</t>
  </si>
  <si>
    <t>0.32s/0.16s</t>
  </si>
  <si>
    <t>0.16s</t>
  </si>
  <si>
    <t>2.85s/20s</t>
  </si>
  <si>
    <t>12.35.35.26</t>
  </si>
  <si>
    <t>-0.38dB</t>
  </si>
  <si>
    <t>0.58s</t>
  </si>
  <si>
    <t>12.46s</t>
  </si>
  <si>
    <t>12.36.08.52</t>
  </si>
  <si>
    <t>-0.29dB</t>
  </si>
  <si>
    <t>0.26s</t>
  </si>
  <si>
    <t>11.34s</t>
  </si>
  <si>
    <t>12.45.19.02</t>
  </si>
  <si>
    <t>0.54s/0.44s</t>
  </si>
  <si>
    <t>0.44s</t>
  </si>
  <si>
    <t>32.58s/12.96s</t>
  </si>
  <si>
    <t>12.45.59.8</t>
  </si>
  <si>
    <t>0.54dB</t>
  </si>
  <si>
    <t>0.88s/0.38s</t>
  </si>
  <si>
    <t>0.38s</t>
  </si>
  <si>
    <t>10.42s/18.34s</t>
  </si>
  <si>
    <t>12.53.38.28</t>
  </si>
  <si>
    <t>0.2s</t>
  </si>
  <si>
    <t>42.8s</t>
  </si>
  <si>
    <t>13.07.07.64</t>
  </si>
  <si>
    <t>0.48s/0.82</t>
  </si>
  <si>
    <t>23.84s/90s</t>
  </si>
  <si>
    <t>13.17.46.78</t>
  </si>
  <si>
    <t>30.8s</t>
  </si>
  <si>
    <t>1.23.48 PM</t>
  </si>
  <si>
    <t>2.7s</t>
  </si>
  <si>
    <t>26.5s</t>
  </si>
  <si>
    <t>14.24.16.36</t>
  </si>
  <si>
    <t>-0.35dB</t>
  </si>
  <si>
    <t>0.46s</t>
  </si>
  <si>
    <t>39.66s</t>
  </si>
  <si>
    <t>20.51.11.34</t>
  </si>
  <si>
    <t>0.4s</t>
  </si>
  <si>
    <t>5.46s</t>
  </si>
  <si>
    <t>20.55.46.12</t>
  </si>
  <si>
    <t>-1.22dB</t>
  </si>
  <si>
    <t>0.3s</t>
  </si>
  <si>
    <t>3.82s</t>
  </si>
  <si>
    <t>15.26.57.53</t>
  </si>
  <si>
    <t>0.29s</t>
  </si>
  <si>
    <t>5.88s</t>
  </si>
  <si>
    <t>8.41.02.27</t>
  </si>
  <si>
    <t>0.23s</t>
  </si>
  <si>
    <t>2.14s</t>
  </si>
  <si>
    <t>15.32.43.44</t>
  </si>
  <si>
    <t>0.33s</t>
  </si>
  <si>
    <t>4.1s</t>
  </si>
  <si>
    <t>17.39.01.83</t>
  </si>
  <si>
    <t>-1.48dB</t>
  </si>
  <si>
    <t>0.47s</t>
  </si>
  <si>
    <t>2.05s</t>
  </si>
  <si>
    <t>19.29.52.37</t>
  </si>
  <si>
    <t>0.54s</t>
  </si>
  <si>
    <t>5.43s</t>
  </si>
  <si>
    <t>19.51.42.76</t>
  </si>
  <si>
    <t>-0.66dB</t>
  </si>
  <si>
    <t>0.41s</t>
  </si>
  <si>
    <t>5.47s</t>
  </si>
  <si>
    <t>18.27.28.42</t>
  </si>
  <si>
    <t>-1.15dB</t>
  </si>
  <si>
    <t>0.61s</t>
  </si>
  <si>
    <t>4.52s</t>
  </si>
  <si>
    <t>19.23.46.83</t>
  </si>
  <si>
    <t>-2.28dB</t>
  </si>
  <si>
    <t>0.34s</t>
  </si>
  <si>
    <t>6.2s</t>
  </si>
  <si>
    <t>19.35.14.33</t>
  </si>
  <si>
    <t>-2.29dB</t>
  </si>
  <si>
    <t>3.03s</t>
  </si>
  <si>
    <t>20.41.35.45</t>
  </si>
  <si>
    <t>-2.76dB</t>
  </si>
  <si>
    <t>0.37s</t>
  </si>
  <si>
    <t>4.36s</t>
  </si>
  <si>
    <t>21.50.35.03</t>
  </si>
  <si>
    <t>-0.79dB</t>
  </si>
  <si>
    <t>0.18s</t>
  </si>
  <si>
    <t>3.5s</t>
  </si>
  <si>
    <t>10.31.11.93</t>
  </si>
  <si>
    <t>-17.06dB</t>
  </si>
  <si>
    <t>2.22s</t>
  </si>
  <si>
    <t>14.02.50.48</t>
  </si>
  <si>
    <t>0.37dB</t>
  </si>
  <si>
    <t>0.29s/0.74s</t>
  </si>
  <si>
    <t>6.31s/31.08s</t>
  </si>
  <si>
    <t>15.32.23.86</t>
  </si>
  <si>
    <t>-0.34dB</t>
  </si>
  <si>
    <t>0.335s</t>
  </si>
  <si>
    <t>7.53s</t>
  </si>
  <si>
    <t>16.34.56.37</t>
  </si>
  <si>
    <t>0.4dB</t>
  </si>
  <si>
    <t>0.22s/0.32s</t>
  </si>
  <si>
    <t>0.22s</t>
  </si>
  <si>
    <t>23.8s/16.68s</t>
  </si>
  <si>
    <t>17.15.57.64</t>
  </si>
  <si>
    <t>0.25s</t>
  </si>
  <si>
    <t>13.11s</t>
  </si>
  <si>
    <t>20.39.28.66</t>
  </si>
  <si>
    <t>-1.71dB</t>
  </si>
  <si>
    <t>0.15s</t>
  </si>
  <si>
    <t>3.02s</t>
  </si>
  <si>
    <t>6.03.59.59</t>
  </si>
  <si>
    <t>1.06s</t>
  </si>
  <si>
    <t>13.30.01.52</t>
  </si>
  <si>
    <t>-0.4dB</t>
  </si>
  <si>
    <t>74.41s</t>
  </si>
  <si>
    <t>13.39.52.26</t>
  </si>
  <si>
    <t>+0.58dB</t>
  </si>
  <si>
    <t>0.53s</t>
  </si>
  <si>
    <t>12.3s</t>
  </si>
  <si>
    <t>14.16.38.63</t>
  </si>
  <si>
    <t>+3.77dB</t>
  </si>
  <si>
    <t>20.02s</t>
  </si>
  <si>
    <t>2.37.18.98</t>
  </si>
  <si>
    <t>+0.43dB</t>
  </si>
  <si>
    <t>2.91s</t>
  </si>
  <si>
    <t>17mins</t>
  </si>
  <si>
    <t>3.50.07.2</t>
  </si>
  <si>
    <t>0.36s/0.47s</t>
  </si>
  <si>
    <t>2.02s/1.77s</t>
  </si>
  <si>
    <t>12.38.37.04</t>
  </si>
  <si>
    <t>0.56s</t>
  </si>
  <si>
    <t>12.51.09.22</t>
  </si>
  <si>
    <t>0.69dB</t>
  </si>
  <si>
    <t>0.29s/0.21s</t>
  </si>
  <si>
    <t>0.21s</t>
  </si>
  <si>
    <t>16.23s/25.11s</t>
  </si>
  <si>
    <t>12.54.20.17</t>
  </si>
  <si>
    <t>7.37s</t>
  </si>
  <si>
    <t>21.29.09.93</t>
  </si>
  <si>
    <t>-0.75dB</t>
  </si>
  <si>
    <t>0.39s</t>
  </si>
  <si>
    <t>2.97s</t>
  </si>
  <si>
    <t>14.02.34.68</t>
  </si>
  <si>
    <t>-1.14dB</t>
  </si>
  <si>
    <t>5.61s</t>
  </si>
  <si>
    <t>4mins</t>
  </si>
  <si>
    <t>14.43.38.65</t>
  </si>
  <si>
    <t>+0.56dB</t>
  </si>
  <si>
    <t>0.45s</t>
  </si>
  <si>
    <t>17.03s</t>
  </si>
  <si>
    <t>15.15.36.03</t>
  </si>
  <si>
    <t>-0.37dB</t>
  </si>
  <si>
    <t>7.59s</t>
  </si>
  <si>
    <t>15.26.47.42</t>
  </si>
  <si>
    <t>-0.39dB</t>
  </si>
  <si>
    <t>2.98s</t>
  </si>
  <si>
    <t>15.30.52.43</t>
  </si>
  <si>
    <t>+0.36dB</t>
  </si>
  <si>
    <t>6.32s</t>
  </si>
  <si>
    <t>15.31.11.2</t>
  </si>
  <si>
    <t>2.16s</t>
  </si>
  <si>
    <t>15.46.52.63</t>
  </si>
  <si>
    <t>-0.36dB</t>
  </si>
  <si>
    <t>3.97s</t>
  </si>
  <si>
    <t>15.50.04.63</t>
  </si>
  <si>
    <t>-0.26dB</t>
  </si>
  <si>
    <t>0.12s</t>
  </si>
  <si>
    <t>16.57s</t>
  </si>
  <si>
    <t>15.55.01.68</t>
  </si>
  <si>
    <t>19.01s</t>
  </si>
  <si>
    <t>16.00.16.67</t>
  </si>
  <si>
    <t>+0.46dB</t>
  </si>
  <si>
    <t>0.64s</t>
  </si>
  <si>
    <t>18.35s</t>
  </si>
  <si>
    <t>16.06.37.59</t>
  </si>
  <si>
    <t>+0.4dB</t>
  </si>
  <si>
    <t>16.03s</t>
  </si>
  <si>
    <t>16.14.19.09</t>
  </si>
  <si>
    <t>0.37s/0.32s</t>
  </si>
  <si>
    <t>6.7s/18.66s</t>
  </si>
  <si>
    <t>16.15.31.45</t>
  </si>
  <si>
    <t>+0.52dB</t>
  </si>
  <si>
    <t>25.89s</t>
  </si>
  <si>
    <t>16.22.03.44</t>
  </si>
  <si>
    <t>+0.79dB</t>
  </si>
  <si>
    <t>22.92s</t>
  </si>
  <si>
    <t>16.24.36.46</t>
  </si>
  <si>
    <t>+0.99dB</t>
  </si>
  <si>
    <t>17.61s</t>
  </si>
  <si>
    <t>16.27.29.6</t>
  </si>
  <si>
    <t>+0.75dB</t>
  </si>
  <si>
    <t>0.57s</t>
  </si>
  <si>
    <t>27.79s</t>
  </si>
  <si>
    <t>16.31.37.35</t>
  </si>
  <si>
    <t>+0.61dB</t>
  </si>
  <si>
    <t>16.39s</t>
  </si>
  <si>
    <t>17.00.03.07</t>
  </si>
  <si>
    <t>3.42s</t>
  </si>
  <si>
    <t>18.27.24.52</t>
  </si>
  <si>
    <t>-0.41dB</t>
  </si>
  <si>
    <t>0.73s</t>
  </si>
  <si>
    <t>14.93s</t>
  </si>
  <si>
    <t>11.10.42.9</t>
  </si>
  <si>
    <t>1.1s</t>
  </si>
  <si>
    <t>18s</t>
  </si>
  <si>
    <t>12.42.05.6</t>
  </si>
  <si>
    <t>-0.43dB</t>
  </si>
  <si>
    <t>7 min</t>
  </si>
  <si>
    <t>13.36.00.1</t>
  </si>
  <si>
    <t>+0.56</t>
  </si>
  <si>
    <t>-1.090</t>
  </si>
  <si>
    <t>0.6s/0.4s</t>
  </si>
  <si>
    <t>11.2s/10s</t>
  </si>
  <si>
    <t>14.50.02.2</t>
  </si>
  <si>
    <t>+0.59dB</t>
  </si>
  <si>
    <t>-3.130</t>
  </si>
  <si>
    <t>0.4s/0.4s</t>
  </si>
  <si>
    <t>21.3s/5.6s</t>
  </si>
  <si>
    <t>14.56.59.3</t>
  </si>
  <si>
    <t>+0.18dB</t>
  </si>
  <si>
    <t>-4.260</t>
  </si>
  <si>
    <t>0.3s/0.3s</t>
  </si>
  <si>
    <t>1s/17s</t>
  </si>
  <si>
    <t>15.10.51.6</t>
  </si>
  <si>
    <t>-0.15dB</t>
  </si>
  <si>
    <t>-2.670</t>
  </si>
  <si>
    <t>0.4s/0.5s</t>
  </si>
  <si>
    <t>13s/4s</t>
  </si>
  <si>
    <t>15.26.07.13</t>
  </si>
  <si>
    <t>-0.6dB</t>
  </si>
  <si>
    <t>+1.460</t>
  </si>
  <si>
    <t>0.4s/0.3s</t>
  </si>
  <si>
    <t>13s/1s</t>
  </si>
  <si>
    <t>15.27.29.2</t>
  </si>
  <si>
    <t>0.5s</t>
  </si>
  <si>
    <t>6s</t>
  </si>
  <si>
    <t>3.31.43 PM</t>
  </si>
  <si>
    <t>-0.33dB</t>
  </si>
  <si>
    <t>0.7s</t>
  </si>
  <si>
    <t>11s</t>
  </si>
  <si>
    <t>15.36.12.2</t>
  </si>
  <si>
    <t>-0.61dB</t>
  </si>
  <si>
    <t>-5.430</t>
  </si>
  <si>
    <t>0.6s/0.5s</t>
  </si>
  <si>
    <t>14s/11s</t>
  </si>
  <si>
    <t>15.40.31.8</t>
  </si>
  <si>
    <t>-3.560</t>
  </si>
  <si>
    <t>0.4s/0.6s</t>
  </si>
  <si>
    <t>22s/7s</t>
  </si>
  <si>
    <t>15.48.26.3</t>
  </si>
  <si>
    <t>-6.57</t>
  </si>
  <si>
    <t>9.4s</t>
  </si>
  <si>
    <t>16.09.28.5</t>
  </si>
  <si>
    <t>45s</t>
  </si>
  <si>
    <t>11.33.23.4</t>
  </si>
  <si>
    <t>-2.29</t>
  </si>
  <si>
    <t>11.51.01.03</t>
  </si>
  <si>
    <t>-0.71dB</t>
  </si>
  <si>
    <t>-3.270</t>
  </si>
  <si>
    <t>0.5s/0.4s</t>
  </si>
  <si>
    <t>4s/3s</t>
  </si>
  <si>
    <t>12.13.45.6</t>
  </si>
  <si>
    <t>3s</t>
  </si>
  <si>
    <t>14.17.20.5</t>
  </si>
  <si>
    <t>14s</t>
  </si>
  <si>
    <t>14.52.26.7</t>
  </si>
  <si>
    <t>+0.3dB</t>
  </si>
  <si>
    <t>13s</t>
  </si>
  <si>
    <t>14.53.03.5</t>
  </si>
  <si>
    <t>15.04.56.7</t>
  </si>
  <si>
    <t>+0.32</t>
  </si>
  <si>
    <t>1.1s/0.8s</t>
  </si>
  <si>
    <t>0.8s</t>
  </si>
  <si>
    <t>13s/14s</t>
  </si>
  <si>
    <t>15.13.31.0</t>
  </si>
  <si>
    <t>30s</t>
  </si>
  <si>
    <t>15.20.15.8</t>
  </si>
  <si>
    <t>34s</t>
  </si>
  <si>
    <t>15.27.40.0</t>
  </si>
  <si>
    <t>0.9s</t>
  </si>
  <si>
    <t>50s</t>
  </si>
  <si>
    <t>15.45.41.2</t>
  </si>
  <si>
    <t>-0.48dB</t>
  </si>
  <si>
    <t>-30</t>
  </si>
  <si>
    <t>0.8s/1.2s</t>
  </si>
  <si>
    <t>9s/5s</t>
  </si>
  <si>
    <t>16.19.47.4</t>
  </si>
  <si>
    <t>19s</t>
  </si>
  <si>
    <t>16.57.42.9</t>
  </si>
  <si>
    <t>+3.410</t>
  </si>
  <si>
    <t>0.6s/1.3s</t>
  </si>
  <si>
    <t>15s/20s</t>
  </si>
  <si>
    <t>21.11.56.1</t>
  </si>
  <si>
    <t>-1.07dB</t>
  </si>
  <si>
    <t>+6.10</t>
  </si>
  <si>
    <t>12mins/8mins</t>
  </si>
  <si>
    <t>14.49.48.1</t>
  </si>
  <si>
    <t>20s</t>
  </si>
  <si>
    <t>14.52.33.1</t>
  </si>
  <si>
    <t>+0.49dB</t>
  </si>
  <si>
    <t>9s</t>
  </si>
  <si>
    <t>15.06.12.4</t>
  </si>
  <si>
    <t>+0.38dB</t>
  </si>
  <si>
    <t>-2.950</t>
  </si>
  <si>
    <t>0.7s/0.6s</t>
  </si>
  <si>
    <t>23.2s/60s</t>
  </si>
  <si>
    <t>12.30.09.2</t>
  </si>
  <si>
    <t>31.1s</t>
  </si>
  <si>
    <t>12.44.26.6</t>
  </si>
  <si>
    <t>+0.32dB</t>
  </si>
  <si>
    <t>38.5s</t>
  </si>
  <si>
    <t>10.21.31.3</t>
  </si>
  <si>
    <t>+1.14dB</t>
  </si>
  <si>
    <t>+8.60</t>
  </si>
  <si>
    <t>1s/1.5s</t>
  </si>
  <si>
    <t>1s</t>
  </si>
  <si>
    <t>21.5s/15.6s</t>
  </si>
  <si>
    <t>11.06.15.7</t>
  </si>
  <si>
    <t>24.6s</t>
  </si>
  <si>
    <t>11.11.23.2</t>
  </si>
  <si>
    <t>21.7s</t>
  </si>
  <si>
    <t>11.27.33.6</t>
  </si>
  <si>
    <t>1.2s</t>
  </si>
  <si>
    <t>8.3s</t>
  </si>
  <si>
    <t>12.03.59.2</t>
  </si>
  <si>
    <t>-0.77dB</t>
  </si>
  <si>
    <t>+3.080</t>
  </si>
  <si>
    <t>20s/12s</t>
  </si>
  <si>
    <t>21.49.28.7</t>
  </si>
  <si>
    <t>2mins</t>
  </si>
  <si>
    <t>18mins</t>
  </si>
  <si>
    <t>22.39.56.4</t>
  </si>
  <si>
    <t>-1.36dB</t>
  </si>
  <si>
    <t>1hr</t>
  </si>
  <si>
    <t>3.19.02.0</t>
  </si>
  <si>
    <t>-0.51dB</t>
  </si>
  <si>
    <t>+3.170</t>
  </si>
  <si>
    <t>1.2mins/1.5min</t>
  </si>
  <si>
    <t>9mins/9mins</t>
  </si>
  <si>
    <t>7.40.37.5</t>
  </si>
  <si>
    <t>+3.610</t>
  </si>
  <si>
    <t>1min/49min</t>
  </si>
  <si>
    <t>6min/4min</t>
  </si>
  <si>
    <t>7.59.16.5</t>
  </si>
  <si>
    <t>-0.1dB</t>
  </si>
  <si>
    <t>+2.440</t>
  </si>
  <si>
    <t>27.4s/10s</t>
  </si>
  <si>
    <t>8.12.34.0</t>
  </si>
  <si>
    <t>+0.5dB</t>
  </si>
  <si>
    <t>+5.480</t>
  </si>
  <si>
    <t>1.1s/1s</t>
  </si>
  <si>
    <t>7min/2min</t>
  </si>
  <si>
    <t>10.18.56.5</t>
  </si>
  <si>
    <t>+0.57dB</t>
  </si>
  <si>
    <t>+1.760</t>
  </si>
  <si>
    <t>7s</t>
  </si>
  <si>
    <t>13mins</t>
  </si>
  <si>
    <t>11.25.01.4</t>
  </si>
  <si>
    <t>1.2s/2s</t>
  </si>
  <si>
    <t>3min/2.5min</t>
  </si>
  <si>
    <t>14.11.30.7</t>
  </si>
  <si>
    <t>3.45min</t>
  </si>
  <si>
    <t>14.46.33.7</t>
  </si>
  <si>
    <t>-2.19dB</t>
  </si>
  <si>
    <t>1.3min</t>
  </si>
  <si>
    <t>14.52.06.2</t>
  </si>
  <si>
    <t>-2.39dB</t>
  </si>
  <si>
    <t>+23</t>
  </si>
  <si>
    <t>2s/1.2s</t>
  </si>
  <si>
    <t>7.38min/6s</t>
  </si>
  <si>
    <t>15.19.58.6</t>
  </si>
  <si>
    <t>-2.46dB</t>
  </si>
  <si>
    <t>4.3min</t>
  </si>
  <si>
    <t>15.52.06.9</t>
  </si>
  <si>
    <t>+0.25dB</t>
  </si>
  <si>
    <t>35s</t>
  </si>
  <si>
    <t>16.06.05.3</t>
  </si>
  <si>
    <t>16.54.29.1</t>
  </si>
  <si>
    <t>-1.83dB</t>
  </si>
  <si>
    <t>+6.410</t>
  </si>
  <si>
    <t>7s/6s</t>
  </si>
  <si>
    <t>1.2min/44sec</t>
  </si>
  <si>
    <t>21.47.07.5</t>
  </si>
  <si>
    <t>-1dB</t>
  </si>
  <si>
    <t>6.120</t>
  </si>
  <si>
    <t>33s/31s</t>
  </si>
  <si>
    <t>31s</t>
  </si>
  <si>
    <t>9.2min/10min</t>
  </si>
  <si>
    <t>11.48.37.4</t>
  </si>
  <si>
    <t>+0.76dB</t>
  </si>
  <si>
    <t>40s</t>
  </si>
  <si>
    <t>13.57.18.5</t>
  </si>
  <si>
    <t>22s</t>
  </si>
  <si>
    <t>18.23.00.8</t>
  </si>
  <si>
    <t>19.47.49.6</t>
  </si>
  <si>
    <t>12s</t>
  </si>
  <si>
    <t>19.49.09.6</t>
  </si>
  <si>
    <t>0.44.48.9</t>
  </si>
  <si>
    <t>55s</t>
  </si>
  <si>
    <t>10.56.15.4</t>
  </si>
  <si>
    <t>12.43.50.2</t>
  </si>
  <si>
    <t>1.53.31.1</t>
  </si>
  <si>
    <t>3.4s</t>
  </si>
  <si>
    <t>12.45.10.8</t>
  </si>
  <si>
    <t>-0.57dB</t>
  </si>
  <si>
    <t>-3.440</t>
  </si>
  <si>
    <t>0.8s/0.7s</t>
  </si>
  <si>
    <t>40s/12.4s</t>
  </si>
  <si>
    <t>12.50.19.1</t>
  </si>
  <si>
    <t>-0.63dB</t>
  </si>
  <si>
    <t>13.17.17.1</t>
  </si>
  <si>
    <t>-3.2</t>
  </si>
  <si>
    <t>21s</t>
  </si>
  <si>
    <t>13.21.16.4</t>
  </si>
  <si>
    <t>13.31.31.1</t>
  </si>
  <si>
    <t>+0.39dB</t>
  </si>
  <si>
    <t>13.36.25.0</t>
  </si>
  <si>
    <t>15.5s</t>
  </si>
  <si>
    <t>13.37.02.9</t>
  </si>
  <si>
    <t>17.7s</t>
  </si>
  <si>
    <t>13.50.59.5</t>
  </si>
  <si>
    <t>+0.26dB</t>
  </si>
  <si>
    <t>25s</t>
  </si>
  <si>
    <t>15.41.49.5</t>
  </si>
  <si>
    <t>15.48.54.4</t>
  </si>
  <si>
    <t>16.49.06.9</t>
  </si>
  <si>
    <t>-0.25dB</t>
  </si>
  <si>
    <t>18.40.03.4</t>
  </si>
  <si>
    <t>19.55.00.7</t>
  </si>
  <si>
    <t>19.57.04.6</t>
  </si>
  <si>
    <t>20.01.59.9</t>
  </si>
  <si>
    <t>+0.41dB</t>
  </si>
  <si>
    <t>+3.820</t>
  </si>
  <si>
    <t>0.5s/0.7s</t>
  </si>
  <si>
    <t>22s/10s</t>
  </si>
  <si>
    <t>16.27.19.3</t>
  </si>
  <si>
    <t>17s</t>
  </si>
  <si>
    <t>17.08.40.8</t>
  </si>
  <si>
    <t>20.35.17.5</t>
  </si>
  <si>
    <t>-3.13dB</t>
  </si>
  <si>
    <t>21.23.00.1</t>
  </si>
  <si>
    <t>-1.87dB</t>
  </si>
  <si>
    <t>-8.50</t>
  </si>
  <si>
    <t>1.8s/0.6s</t>
  </si>
  <si>
    <t>4s/5s</t>
  </si>
  <si>
    <t>9.05.13.9</t>
  </si>
  <si>
    <t>-0.49dB</t>
  </si>
  <si>
    <t>14.4s</t>
  </si>
  <si>
    <t>10.42.17.5</t>
  </si>
  <si>
    <t>-6.28dB</t>
  </si>
  <si>
    <t>6.5s</t>
  </si>
  <si>
    <t>10.54.14.5</t>
  </si>
  <si>
    <t>-1.73dB</t>
  </si>
  <si>
    <t>+12</t>
  </si>
  <si>
    <t>1s/0.8s</t>
  </si>
  <si>
    <t>5s/10s</t>
  </si>
  <si>
    <t>10.57.15.2</t>
  </si>
  <si>
    <t>-2.3dB</t>
  </si>
  <si>
    <t>11.02.31.7</t>
  </si>
  <si>
    <t>-2.26dB</t>
  </si>
  <si>
    <t>+21</t>
  </si>
  <si>
    <t>0.6s/1s</t>
  </si>
  <si>
    <t>15s/18.4s</t>
  </si>
  <si>
    <t>11.08.58.8</t>
  </si>
  <si>
    <t>-1.46dB</t>
  </si>
  <si>
    <t>15s/23s</t>
  </si>
  <si>
    <t>11.19.05.8</t>
  </si>
  <si>
    <t>-1.18dB</t>
  </si>
  <si>
    <t>11.19.41.9</t>
  </si>
  <si>
    <t>5.3s</t>
  </si>
  <si>
    <t>11.27.00.1</t>
  </si>
  <si>
    <t>+1.04dB</t>
  </si>
  <si>
    <t>6.3</t>
  </si>
  <si>
    <t>0.3s/0.5s</t>
  </si>
  <si>
    <t>18.2s/9.7s</t>
  </si>
  <si>
    <t>11.34.05.8</t>
  </si>
  <si>
    <t>4.63</t>
  </si>
  <si>
    <t>16.6s</t>
  </si>
  <si>
    <t>11.38.48.2</t>
  </si>
  <si>
    <t>56s</t>
  </si>
  <si>
    <t>11.50.03.9</t>
  </si>
  <si>
    <t>+1.37dB</t>
  </si>
  <si>
    <t>14.3s</t>
  </si>
  <si>
    <t>11.54.36.7</t>
  </si>
  <si>
    <t>11.55.22.6</t>
  </si>
  <si>
    <t>+1.19dB</t>
  </si>
  <si>
    <t>+6.670</t>
  </si>
  <si>
    <t>0.5s/0.3s</t>
  </si>
  <si>
    <t>18.4s/20.5s</t>
  </si>
  <si>
    <t>11.59.50.8</t>
  </si>
  <si>
    <t>12.04.29.8</t>
  </si>
  <si>
    <t>-0.86dB</t>
  </si>
  <si>
    <t>15.4s</t>
  </si>
  <si>
    <t>12.08.15.6</t>
  </si>
  <si>
    <t>-1.09dB</t>
  </si>
  <si>
    <t>12.2s</t>
  </si>
  <si>
    <t>12.16.25.3</t>
  </si>
  <si>
    <t>-13</t>
  </si>
  <si>
    <t>2.15dB/0.6s</t>
  </si>
  <si>
    <t>38s/62s</t>
  </si>
  <si>
    <t>12.20.55.2</t>
  </si>
  <si>
    <t>-1.21dB</t>
  </si>
  <si>
    <t>-4.830</t>
  </si>
  <si>
    <t>0.5s/0.8s</t>
  </si>
  <si>
    <t>12s/9.4s</t>
  </si>
  <si>
    <t>12.24.13.3</t>
  </si>
  <si>
    <t>8.7s</t>
  </si>
  <si>
    <t>12.34.32.6</t>
  </si>
  <si>
    <t>+1.13dB</t>
  </si>
  <si>
    <t>18.7s</t>
  </si>
  <si>
    <t>12.39.31.6</t>
  </si>
  <si>
    <t>-0.73dB</t>
  </si>
  <si>
    <t>-6.510</t>
  </si>
  <si>
    <t>0.8s/0.6s</t>
  </si>
  <si>
    <t>15.1s/8s</t>
  </si>
  <si>
    <t>12.47.58.8</t>
  </si>
  <si>
    <t>+4.190</t>
  </si>
  <si>
    <t>16s/19s</t>
  </si>
  <si>
    <t>12.51.22.6</t>
  </si>
  <si>
    <t>+0.84dB</t>
  </si>
  <si>
    <t>13.02.54.6</t>
  </si>
  <si>
    <t>+0.6dB</t>
  </si>
  <si>
    <t>26s</t>
  </si>
  <si>
    <t>13.51.17.1</t>
  </si>
  <si>
    <t>-0.68dB</t>
  </si>
  <si>
    <t>18.3s</t>
  </si>
  <si>
    <t>13.55.41.7</t>
  </si>
  <si>
    <t>-0.56dB</t>
  </si>
  <si>
    <t>+8.280</t>
  </si>
  <si>
    <t>8.1s/46.7s</t>
  </si>
  <si>
    <t>13.58.32.9</t>
  </si>
  <si>
    <t>-1.12dB</t>
  </si>
  <si>
    <t>-5.7</t>
  </si>
  <si>
    <t>0.7s/1s</t>
  </si>
  <si>
    <t>25.8s/6.4s</t>
  </si>
  <si>
    <t>14.01.43.1</t>
  </si>
  <si>
    <t>+0.72dB</t>
  </si>
  <si>
    <t>14.08.05.1</t>
  </si>
  <si>
    <t>+5.580</t>
  </si>
  <si>
    <t>0.7s/0.7s</t>
  </si>
  <si>
    <t>26.45s/11.2s</t>
  </si>
  <si>
    <t>14.07.38.2</t>
  </si>
  <si>
    <t>-0.52dB/+3.760</t>
  </si>
  <si>
    <t>-0.52dB</t>
  </si>
  <si>
    <t>0.6s/0.3s</t>
  </si>
  <si>
    <t>18.3s/16s</t>
  </si>
  <si>
    <t>14.19.29.2</t>
  </si>
  <si>
    <t>+0.86dB</t>
  </si>
  <si>
    <t>24s</t>
  </si>
  <si>
    <t>14.28.09.5</t>
  </si>
  <si>
    <t>57s</t>
  </si>
  <si>
    <t>14.35.57.6</t>
  </si>
  <si>
    <t>+1.1dB</t>
  </si>
  <si>
    <t>+4.350</t>
  </si>
  <si>
    <t>0.8s/0.4s</t>
  </si>
  <si>
    <t>58s/7s</t>
  </si>
  <si>
    <t>14.38.11.1</t>
  </si>
  <si>
    <t>+4.170</t>
  </si>
  <si>
    <t>26.3s/14.6s</t>
  </si>
  <si>
    <t>14.45.32.3</t>
  </si>
  <si>
    <t>-0.9dB</t>
  </si>
  <si>
    <t>+3.970</t>
  </si>
  <si>
    <t>0.8s/1.3s</t>
  </si>
  <si>
    <t>40s/5s</t>
  </si>
  <si>
    <t>14.47.31.2</t>
  </si>
  <si>
    <t>-1.02dB</t>
  </si>
  <si>
    <t>14.59.16.8</t>
  </si>
  <si>
    <t>-0.76dB</t>
  </si>
  <si>
    <t>-4.70</t>
  </si>
  <si>
    <t>54s/24.6s</t>
  </si>
  <si>
    <t>15.09.07.9</t>
  </si>
  <si>
    <t>-4.810</t>
  </si>
  <si>
    <t>2.2s/2.2s</t>
  </si>
  <si>
    <t>90s/70s</t>
  </si>
  <si>
    <t>16.23.30.0</t>
  </si>
  <si>
    <t>16.29.34.5</t>
  </si>
  <si>
    <t>15.3s</t>
  </si>
  <si>
    <t>16.55.06.0</t>
  </si>
  <si>
    <t>+3.130</t>
  </si>
  <si>
    <t>13.3s/30s</t>
  </si>
  <si>
    <t>17.35.24.9</t>
  </si>
  <si>
    <t>3.13.37.1</t>
  </si>
  <si>
    <t>10mins</t>
  </si>
  <si>
    <t>25mins</t>
  </si>
  <si>
    <t>5.17.00.1</t>
  </si>
  <si>
    <t>+2dB</t>
  </si>
  <si>
    <t>4.15min/5min</t>
  </si>
  <si>
    <t>15min/25min</t>
  </si>
  <si>
    <t>14.32.30.7</t>
  </si>
  <si>
    <t>-0.46dB</t>
  </si>
  <si>
    <t>+2.610</t>
  </si>
  <si>
    <t>1.1s/1.3s</t>
  </si>
  <si>
    <t>25.2s/9.1s</t>
  </si>
  <si>
    <t>1.28.44.9</t>
  </si>
  <si>
    <t>+0.93dB</t>
  </si>
  <si>
    <t>+23.130</t>
  </si>
  <si>
    <t>5min/6min</t>
  </si>
  <si>
    <t>7min/13min</t>
  </si>
  <si>
    <t>12.48.28.4</t>
  </si>
  <si>
    <t>43s</t>
  </si>
  <si>
    <t>12.57.56.6</t>
  </si>
  <si>
    <t>6.3mins</t>
  </si>
  <si>
    <t>13.37.05.1</t>
  </si>
  <si>
    <t>1.9s</t>
  </si>
  <si>
    <t>3.2mins</t>
  </si>
  <si>
    <t>13.55.42.6</t>
  </si>
  <si>
    <t>11.6s</t>
  </si>
  <si>
    <t>13.56.18.4</t>
  </si>
  <si>
    <t>-0.66</t>
  </si>
  <si>
    <t>27.7s</t>
  </si>
  <si>
    <t>14.28.11.3</t>
  </si>
  <si>
    <t>37.5s</t>
  </si>
  <si>
    <t>14.55.18.8</t>
  </si>
  <si>
    <t>-2.364</t>
  </si>
  <si>
    <t>15.15.03.9</t>
  </si>
  <si>
    <t>+1.08dB</t>
  </si>
  <si>
    <t>+1.08</t>
  </si>
  <si>
    <t>3.47.02 PM</t>
  </si>
  <si>
    <t>1.3s</t>
  </si>
  <si>
    <t>3mins</t>
  </si>
  <si>
    <t>16.01.45.7</t>
  </si>
  <si>
    <t>1mins</t>
  </si>
  <si>
    <t>16.08.36.4</t>
  </si>
  <si>
    <t>37s</t>
  </si>
  <si>
    <t>2.33.47.4</t>
  </si>
  <si>
    <t>5mins</t>
  </si>
  <si>
    <t>11.42mins</t>
  </si>
  <si>
    <t>11.35.32.8</t>
  </si>
  <si>
    <t>11.39.45.9</t>
  </si>
  <si>
    <t>11.53.19 AM</t>
  </si>
  <si>
    <t>11.56.22.8</t>
  </si>
  <si>
    <t>23.9s</t>
  </si>
  <si>
    <t>11.58.41.5</t>
  </si>
  <si>
    <t>+0.87dB</t>
  </si>
  <si>
    <t>-6.4</t>
  </si>
  <si>
    <t>1s/0.6s</t>
  </si>
  <si>
    <t>38s/13.4s</t>
  </si>
  <si>
    <t>12.02.02.1</t>
  </si>
  <si>
    <t>-5.60</t>
  </si>
  <si>
    <t>0.3s/0.6s</t>
  </si>
  <si>
    <t>21s/9.5s</t>
  </si>
  <si>
    <t>12.07.58.5</t>
  </si>
  <si>
    <t>12.13.08.5</t>
  </si>
  <si>
    <t>34.7s</t>
  </si>
  <si>
    <t>12.16.34 PM</t>
  </si>
  <si>
    <t>+0.7s</t>
  </si>
  <si>
    <t>1.5s</t>
  </si>
  <si>
    <t>12.27.05.2</t>
  </si>
  <si>
    <t>+0.66dB</t>
  </si>
  <si>
    <t>11.9s</t>
  </si>
  <si>
    <t>12.52.46.8</t>
  </si>
  <si>
    <t>-0.8dB</t>
  </si>
  <si>
    <t>13.7s</t>
  </si>
  <si>
    <t>14.47.07.1</t>
  </si>
  <si>
    <t>+0.88dB</t>
  </si>
  <si>
    <t>17.8s</t>
  </si>
  <si>
    <t>16.15.34.5</t>
  </si>
  <si>
    <t>+0.69dB</t>
  </si>
  <si>
    <t>11.7s</t>
  </si>
  <si>
    <t>16.40.25.3</t>
  </si>
  <si>
    <t>17.10.46.4</t>
  </si>
  <si>
    <t>-4.820</t>
  </si>
  <si>
    <t>19.6s/3.8s</t>
  </si>
  <si>
    <t>18.47.28.9</t>
  </si>
  <si>
    <t>32.6s</t>
  </si>
  <si>
    <t>19.33.15.9</t>
  </si>
  <si>
    <t>+1.21dB</t>
  </si>
  <si>
    <t>-7.40</t>
  </si>
  <si>
    <t>0.6s/0.6s</t>
  </si>
  <si>
    <t>7.5s/33s</t>
  </si>
  <si>
    <t>19.43.45.6</t>
  </si>
  <si>
    <t>-5.510</t>
  </si>
  <si>
    <t>6.7s/5.8s</t>
  </si>
  <si>
    <t>7.39.56.9</t>
  </si>
  <si>
    <t>29s</t>
  </si>
  <si>
    <t>10.09.47.4</t>
  </si>
  <si>
    <t>+2.49dB</t>
  </si>
  <si>
    <t>2.6s</t>
  </si>
  <si>
    <t>9mins</t>
  </si>
  <si>
    <t>11.45.29.3</t>
  </si>
  <si>
    <t>12.12.36.2</t>
  </si>
  <si>
    <t>16s</t>
  </si>
  <si>
    <t>14.15.49.7</t>
  </si>
  <si>
    <t>+2.570</t>
  </si>
  <si>
    <t>2.4s/3.1s</t>
  </si>
  <si>
    <t>3.5mins/5mins</t>
  </si>
  <si>
    <t>16.52.57.6</t>
  </si>
  <si>
    <t>6.19.15 PM</t>
  </si>
  <si>
    <t>18.23.26.3</t>
  </si>
  <si>
    <t>-0.74dB</t>
  </si>
  <si>
    <t>+2.350</t>
  </si>
  <si>
    <t>0.4s/1s</t>
  </si>
  <si>
    <t>7.4s/16.9s</t>
  </si>
  <si>
    <t>13.53.14.4</t>
  </si>
  <si>
    <t>22.8s</t>
  </si>
  <si>
    <t>14.14.51.8</t>
  </si>
  <si>
    <t>+0.31dB</t>
  </si>
  <si>
    <t>2.1s</t>
  </si>
  <si>
    <t>59s</t>
  </si>
  <si>
    <t>14.25.56.7</t>
  </si>
  <si>
    <t>14.38.57.8</t>
  </si>
  <si>
    <t>14.42.46.1</t>
  </si>
  <si>
    <t>14.47.04.8</t>
  </si>
  <si>
    <t>14.49.08.6</t>
  </si>
  <si>
    <t>-0.53dB</t>
  </si>
  <si>
    <t>2.59.18 PM</t>
  </si>
  <si>
    <t>15.51.49.5</t>
  </si>
  <si>
    <t>+3.11dB</t>
  </si>
  <si>
    <t>6.3s</t>
  </si>
  <si>
    <t>8.31.25.3</t>
  </si>
  <si>
    <t>5.8</t>
  </si>
  <si>
    <t>0.5s/0.6s</t>
  </si>
  <si>
    <t>16.6s/1.7s</t>
  </si>
  <si>
    <t>8.33.31.1</t>
  </si>
  <si>
    <t>41s</t>
  </si>
  <si>
    <t>8.47.15.6</t>
  </si>
  <si>
    <t>5s</t>
  </si>
  <si>
    <t>1.13.04 PM</t>
  </si>
  <si>
    <t>1.6s</t>
  </si>
  <si>
    <t>2.3s</t>
  </si>
  <si>
    <t>10.37.11.3</t>
  </si>
  <si>
    <t>39.5s</t>
  </si>
  <si>
    <t>11.35.28.6</t>
  </si>
  <si>
    <t>17.9mins</t>
  </si>
  <si>
    <t>11.57.12.4</t>
  </si>
  <si>
    <t>38.1s</t>
  </si>
  <si>
    <t>12.46.47.3</t>
  </si>
  <si>
    <t>-1.99dB</t>
  </si>
  <si>
    <t>13.5s</t>
  </si>
  <si>
    <t>2.17s</t>
  </si>
  <si>
    <t>13.35.46.6</t>
  </si>
  <si>
    <t>+0.14dB</t>
  </si>
  <si>
    <t>1.8s</t>
  </si>
  <si>
    <t>14.37.53.4</t>
  </si>
  <si>
    <t>+1.01Db</t>
  </si>
  <si>
    <t>+13.180</t>
  </si>
  <si>
    <t>3.7s/6s</t>
  </si>
  <si>
    <t>9.5mins/con</t>
  </si>
  <si>
    <t>16.04.28.7</t>
  </si>
  <si>
    <t>16.37.51.4</t>
  </si>
  <si>
    <t>12.12.29.6</t>
  </si>
  <si>
    <t>-0.17dB</t>
  </si>
  <si>
    <t>26.9s</t>
  </si>
  <si>
    <t>14.43.57.4</t>
  </si>
  <si>
    <t>12.44.09.2</t>
  </si>
  <si>
    <t>15.2s</t>
  </si>
  <si>
    <t>13.50.09.3</t>
  </si>
  <si>
    <t>13.9s</t>
  </si>
  <si>
    <t>14.28.54.7</t>
  </si>
  <si>
    <t>2.30mins</t>
  </si>
  <si>
    <t>14.32.05.07</t>
  </si>
  <si>
    <t>1.50mins</t>
  </si>
  <si>
    <t>2.34.02 PM</t>
  </si>
  <si>
    <t>5.30mins</t>
  </si>
  <si>
    <t>14.42.00.1</t>
  </si>
  <si>
    <t>47s</t>
  </si>
  <si>
    <t>14.58.32.3</t>
  </si>
  <si>
    <t>16.05.21.9</t>
  </si>
  <si>
    <t>3.9s</t>
  </si>
  <si>
    <t>14.30mins</t>
  </si>
  <si>
    <t>12.53.08.02</t>
  </si>
  <si>
    <t>-1.3s</t>
  </si>
  <si>
    <t>34.4s</t>
  </si>
  <si>
    <t>12.56.50.8</t>
  </si>
  <si>
    <t>12.6s</t>
  </si>
  <si>
    <t>13.31.28.1</t>
  </si>
  <si>
    <t>-0.95dB</t>
  </si>
  <si>
    <t>5.1s</t>
  </si>
  <si>
    <t>10 mins</t>
  </si>
  <si>
    <t>10.51.03.3</t>
  </si>
  <si>
    <t>-1.60dB</t>
  </si>
  <si>
    <t>12.18.03.8</t>
  </si>
  <si>
    <t>12.4s</t>
  </si>
  <si>
    <t>Phase Perturbation</t>
  </si>
  <si>
    <t>Event</t>
  </si>
  <si>
    <t>Onset time (Amp/Phase)</t>
  </si>
  <si>
    <t>Recovery time  (Amp/Phase)</t>
  </si>
  <si>
    <t>Amp Perturbation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</si>
</sst>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00"/>
  </numFmts>
  <fonts count="13" x14ac:knownFonts="1">
    <font>
      <sz val="11"/>
      <color theme="1"/>
      <name val="Calibri"/>
      <family val="2"/>
      <scheme val="minor"/>
    </font>
    <font>
      <sz val="10"/>
      <name val="Arial"/>
    </font>
    <font>
      <b/>
      <i/>
      <sz val="10"/>
      <name val="Arial"/>
    </font>
    <font>
      <b/>
      <i/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name val="Calibri"/>
      <family val="2"/>
    </font>
    <font>
      <b/>
      <sz val="12"/>
      <color rgb="FF0000CC"/>
      <name val="Calibri"/>
      <family val="2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 style="thick">
        <color rgb="FF66666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/>
    <xf numFmtId="0" fontId="2" fillId="0" borderId="0" xfId="0" applyFont="1"/>
    <xf numFmtId="0" fontId="3" fillId="0" borderId="0" xfId="0" applyFont="1"/>
    <xf numFmtId="15" fontId="2" fillId="0" borderId="0" xfId="0" applyNumberFormat="1" applyFont="1"/>
    <xf numFmtId="17" fontId="2" fillId="0" borderId="0" xfId="0" applyNumberFormat="1" applyFont="1"/>
    <xf numFmtId="0" fontId="2" fillId="0" borderId="0" xfId="0" applyFont="1" applyFill="1"/>
    <xf numFmtId="164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17" fontId="2" fillId="0" borderId="0" xfId="0" applyNumberFormat="1" applyFont="1" applyAlignment="1">
      <alignment horizontal="center"/>
    </xf>
    <xf numFmtId="0" fontId="6" fillId="0" borderId="0" xfId="0" applyFont="1"/>
    <xf numFmtId="0" fontId="0" fillId="2" borderId="0" xfId="0" applyFill="1"/>
    <xf numFmtId="0" fontId="0" fillId="3" borderId="0" xfId="0" applyFill="1"/>
    <xf numFmtId="0" fontId="1" fillId="3" borderId="0" xfId="0" applyFont="1" applyFill="1"/>
    <xf numFmtId="164" fontId="0" fillId="2" borderId="0" xfId="0" applyNumberFormat="1" applyFill="1"/>
    <xf numFmtId="0" fontId="7" fillId="2" borderId="0" xfId="0" applyFont="1" applyFill="1"/>
    <xf numFmtId="14" fontId="0" fillId="0" borderId="0" xfId="0" applyNumberFormat="1"/>
    <xf numFmtId="14" fontId="0" fillId="0" borderId="0" xfId="0" applyNumberFormat="1" applyAlignment="1">
      <alignment horizontal="left" vertical="center" wrapText="1" indent="1"/>
    </xf>
    <xf numFmtId="14" fontId="8" fillId="0" borderId="1" xfId="0" applyNumberFormat="1" applyFont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0" fontId="0" fillId="4" borderId="0" xfId="0" applyFill="1"/>
    <xf numFmtId="164" fontId="0" fillId="4" borderId="0" xfId="0" applyNumberFormat="1" applyFill="1"/>
    <xf numFmtId="0" fontId="1" fillId="4" borderId="0" xfId="0" applyFont="1" applyFill="1"/>
    <xf numFmtId="0" fontId="0" fillId="5" borderId="0" xfId="0" applyFill="1" applyBorder="1"/>
    <xf numFmtId="0" fontId="0" fillId="6" borderId="0" xfId="0" applyFill="1" applyBorder="1"/>
    <xf numFmtId="0" fontId="0" fillId="6" borderId="0" xfId="0" applyFill="1"/>
    <xf numFmtId="0" fontId="6" fillId="5" borderId="0" xfId="0" applyFont="1" applyFill="1"/>
    <xf numFmtId="0" fontId="6" fillId="6" borderId="0" xfId="0" applyFont="1" applyFill="1"/>
    <xf numFmtId="165" fontId="0" fillId="0" borderId="0" xfId="0" applyNumberFormat="1"/>
    <xf numFmtId="0" fontId="10" fillId="7" borderId="2" xfId="0" applyFont="1" applyFill="1" applyBorder="1" applyAlignment="1">
      <alignment horizontal="center" vertical="center" wrapText="1"/>
    </xf>
    <xf numFmtId="49" fontId="10" fillId="7" borderId="2" xfId="0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16" fontId="11" fillId="7" borderId="4" xfId="0" applyNumberFormat="1" applyFont="1" applyFill="1" applyBorder="1" applyAlignment="1">
      <alignment horizontal="center" vertical="center" wrapText="1"/>
    </xf>
    <xf numFmtId="49" fontId="11" fillId="7" borderId="4" xfId="0" applyNumberFormat="1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21" fontId="11" fillId="7" borderId="4" xfId="0" applyNumberFormat="1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2D09C7"/>
      <color rgb="FFFFCCFF"/>
      <color rgb="FF990099"/>
      <color rgb="FF00CC99"/>
      <color rgb="FFFF3300"/>
      <color rgb="FF00FF00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0</xdr:rowOff>
    </xdr:from>
    <xdr:to>
      <xdr:col>4</xdr:col>
      <xdr:colOff>0</xdr:colOff>
      <xdr:row>3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6675" y="190500"/>
          <a:ext cx="2695575" cy="4572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Calculations for Ne</a:t>
          </a:r>
          <a:r>
            <a:rPr lang="en-US" sz="1100" baseline="0"/>
            <a:t>  form unperturbed and perturbed h' and </a:t>
          </a:r>
          <a:r>
            <a:rPr lang="el-GR" sz="1100" baseline="0"/>
            <a:t>β</a:t>
          </a:r>
          <a:r>
            <a:rPr lang="en-US" sz="1100" baseline="0"/>
            <a:t>. </a:t>
          </a:r>
          <a:endParaRPr lang="en-US" sz="1100"/>
        </a:p>
      </xdr:txBody>
    </xdr:sp>
    <xdr:clientData/>
  </xdr:twoCellAnchor>
  <xdr:twoCellAnchor>
    <xdr:from>
      <xdr:col>5</xdr:col>
      <xdr:colOff>28576</xdr:colOff>
      <xdr:row>0</xdr:row>
      <xdr:rowOff>104773</xdr:rowOff>
    </xdr:from>
    <xdr:to>
      <xdr:col>5</xdr:col>
      <xdr:colOff>1000126</xdr:colOff>
      <xdr:row>6</xdr:row>
      <xdr:rowOff>161924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14751" y="104773"/>
          <a:ext cx="971550" cy="12001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 Normal</a:t>
          </a:r>
        </a:p>
        <a:p>
          <a:r>
            <a:rPr lang="en-US" sz="1100"/>
            <a:t>H'=87</a:t>
          </a:r>
        </a:p>
        <a:p>
          <a:r>
            <a:rPr lang="en-US" sz="1100"/>
            <a:t>beta=0.4</a:t>
          </a:r>
        </a:p>
        <a:p>
          <a:r>
            <a:rPr lang="en-US" sz="1100"/>
            <a:t>11 Nov 17 UT</a:t>
          </a:r>
        </a:p>
        <a:p>
          <a:r>
            <a:rPr lang="en-US" sz="1100">
              <a:solidFill>
                <a:srgbClr val="FF0000"/>
              </a:solidFill>
            </a:rPr>
            <a:t>same for all </a:t>
          </a:r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6</xdr:row>
      <xdr:rowOff>28574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705350" y="190500"/>
          <a:ext cx="0" cy="981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22 July 2009</a:t>
          </a:r>
        </a:p>
        <a:p>
          <a:r>
            <a:rPr lang="en-US" sz="1100"/>
            <a:t>Beta=73.4</a:t>
          </a:r>
        </a:p>
        <a:p>
          <a:r>
            <a:rPr lang="en-US" sz="1100"/>
            <a:t>beta=0.452</a:t>
          </a:r>
        </a:p>
        <a:p>
          <a:r>
            <a:rPr lang="en-US" sz="1100"/>
            <a:t>14 Dec 06</a:t>
          </a:r>
        </a:p>
        <a:p>
          <a:r>
            <a:rPr lang="en-US" sz="1100"/>
            <a:t>22:10 hrs UT</a:t>
          </a:r>
        </a:p>
      </xdr:txBody>
    </xdr:sp>
    <xdr:clientData/>
  </xdr:twoCellAnchor>
  <xdr:twoCellAnchor>
    <xdr:from>
      <xdr:col>4</xdr:col>
      <xdr:colOff>0</xdr:colOff>
      <xdr:row>0</xdr:row>
      <xdr:rowOff>180975</xdr:rowOff>
    </xdr:from>
    <xdr:to>
      <xdr:col>5</xdr:col>
      <xdr:colOff>28575</xdr:colOff>
      <xdr:row>6</xdr:row>
      <xdr:rowOff>19049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762250" y="180975"/>
          <a:ext cx="952500" cy="981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Height (Z)</a:t>
          </a:r>
        </a:p>
      </xdr:txBody>
    </xdr:sp>
    <xdr:clientData/>
  </xdr:twoCellAnchor>
  <xdr:twoCellAnchor>
    <xdr:from>
      <xdr:col>6</xdr:col>
      <xdr:colOff>9526</xdr:colOff>
      <xdr:row>1</xdr:row>
      <xdr:rowOff>0</xdr:rowOff>
    </xdr:from>
    <xdr:to>
      <xdr:col>6</xdr:col>
      <xdr:colOff>990600</xdr:colOff>
      <xdr:row>6</xdr:row>
      <xdr:rowOff>91440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714876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Event 1</a:t>
          </a:r>
        </a:p>
        <a:p>
          <a:r>
            <a:rPr lang="en-US" sz="1100"/>
            <a:t> Perturbed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 Nov 17 </a:t>
          </a:r>
          <a:r>
            <a:rPr lang="en-US" sz="1100" baseline="0"/>
            <a:t> UT</a:t>
          </a:r>
          <a:endParaRPr lang="en-US" sz="1100"/>
        </a:p>
        <a:p>
          <a:r>
            <a:rPr lang="en-US" sz="1100"/>
            <a:t>H'=57.3</a:t>
          </a:r>
        </a:p>
        <a:p>
          <a:r>
            <a:rPr lang="en-US" sz="1100"/>
            <a:t>beta=0.65</a:t>
          </a:r>
        </a:p>
      </xdr:txBody>
    </xdr:sp>
    <xdr:clientData/>
  </xdr:twoCellAnchor>
  <xdr:oneCellAnchor>
    <xdr:from>
      <xdr:col>10</xdr:col>
      <xdr:colOff>0</xdr:colOff>
      <xdr:row>21</xdr:row>
      <xdr:rowOff>104775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7600950" y="407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1</xdr:row>
      <xdr:rowOff>28575</xdr:rowOff>
    </xdr:from>
    <xdr:to>
      <xdr:col>7</xdr:col>
      <xdr:colOff>0</xdr:colOff>
      <xdr:row>6</xdr:row>
      <xdr:rowOff>57149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5772150" y="219075"/>
          <a:ext cx="0" cy="98107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Normal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H'=71.5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beta=0.378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16 Decemb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03 UT</a:t>
          </a:r>
        </a:p>
      </xdr:txBody>
    </xdr:sp>
    <xdr:clientData/>
  </xdr:twoCellAnchor>
  <xdr:twoCellAnchor>
    <xdr:from>
      <xdr:col>7</xdr:col>
      <xdr:colOff>0</xdr:colOff>
      <xdr:row>1</xdr:row>
      <xdr:rowOff>9525</xdr:rowOff>
    </xdr:from>
    <xdr:to>
      <xdr:col>7</xdr:col>
      <xdr:colOff>0</xdr:colOff>
      <xdr:row>6</xdr:row>
      <xdr:rowOff>38099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5772150" y="200025"/>
          <a:ext cx="0" cy="98107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TC Perturbed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H'=79.0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beta=0.410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16 Decemb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03 UT</a:t>
          </a: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981074</xdr:colOff>
      <xdr:row>6</xdr:row>
      <xdr:rowOff>91440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5772150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Event 2</a:t>
          </a:r>
        </a:p>
        <a:p>
          <a:r>
            <a:rPr lang="en-US" sz="1100"/>
            <a:t> Perturbed</a:t>
          </a:r>
        </a:p>
        <a:p>
          <a:r>
            <a:rPr lang="en-US" sz="1100"/>
            <a:t>14</a:t>
          </a:r>
          <a:r>
            <a:rPr lang="en-US" sz="1100" baseline="0"/>
            <a:t> Dec 12 UT</a:t>
          </a:r>
          <a:endParaRPr lang="en-US" sz="1100"/>
        </a:p>
        <a:p>
          <a:r>
            <a:rPr lang="en-US" sz="1100"/>
            <a:t>H'=78.5</a:t>
          </a:r>
        </a:p>
        <a:p>
          <a:r>
            <a:rPr lang="en-US" sz="1100"/>
            <a:t>beta=0.56</a:t>
          </a:r>
        </a:p>
      </xdr:txBody>
    </xdr:sp>
    <xdr:clientData/>
  </xdr:twoCellAnchor>
  <xdr:twoCellAnchor>
    <xdr:from>
      <xdr:col>8</xdr:col>
      <xdr:colOff>0</xdr:colOff>
      <xdr:row>1</xdr:row>
      <xdr:rowOff>0</xdr:rowOff>
    </xdr:from>
    <xdr:to>
      <xdr:col>9</xdr:col>
      <xdr:colOff>66674</xdr:colOff>
      <xdr:row>6</xdr:row>
      <xdr:rowOff>91440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6877050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Event 3</a:t>
          </a:r>
          <a:endParaRPr lang="en-US" sz="1100"/>
        </a:p>
        <a:p>
          <a:r>
            <a:rPr lang="en-US" sz="1100"/>
            <a:t>Perturbed</a:t>
          </a:r>
        </a:p>
        <a:p>
          <a:r>
            <a:rPr lang="en-US" sz="1100"/>
            <a:t>14</a:t>
          </a:r>
          <a:r>
            <a:rPr lang="en-US" sz="1100" baseline="0"/>
            <a:t> Nov 9 UT</a:t>
          </a:r>
          <a:endParaRPr lang="en-US" sz="1100"/>
        </a:p>
        <a:p>
          <a:r>
            <a:rPr lang="en-US" sz="1100"/>
            <a:t>H'=76.9</a:t>
          </a:r>
        </a:p>
        <a:p>
          <a:r>
            <a:rPr lang="en-US" sz="1100"/>
            <a:t>beta=0.57</a:t>
          </a:r>
        </a:p>
      </xdr:txBody>
    </xdr:sp>
    <xdr:clientData/>
  </xdr:twoCellAnchor>
  <xdr:twoCellAnchor>
    <xdr:from>
      <xdr:col>9</xdr:col>
      <xdr:colOff>0</xdr:colOff>
      <xdr:row>1</xdr:row>
      <xdr:rowOff>0</xdr:rowOff>
    </xdr:from>
    <xdr:to>
      <xdr:col>9</xdr:col>
      <xdr:colOff>981074</xdr:colOff>
      <xdr:row>6</xdr:row>
      <xdr:rowOff>91440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7791450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Event 4</a:t>
          </a:r>
          <a:endParaRPr lang="en-US" sz="1100"/>
        </a:p>
        <a:p>
          <a:r>
            <a:rPr lang="en-US" sz="1100"/>
            <a:t>Perturbed</a:t>
          </a:r>
        </a:p>
        <a:p>
          <a:r>
            <a:rPr lang="en-US" sz="1100" baseline="0"/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Nov 9 </a:t>
          </a:r>
          <a:r>
            <a:rPr lang="en-US" sz="1100" baseline="0"/>
            <a:t>UT</a:t>
          </a:r>
          <a:endParaRPr lang="en-US" sz="1100"/>
        </a:p>
        <a:p>
          <a:r>
            <a:rPr lang="en-US" sz="1100"/>
            <a:t>H'=77.9</a:t>
          </a:r>
        </a:p>
        <a:p>
          <a:r>
            <a:rPr lang="en-US" sz="1100"/>
            <a:t>beta=0.45</a:t>
          </a: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981074</xdr:colOff>
      <xdr:row>6</xdr:row>
      <xdr:rowOff>91440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8867775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Event 5</a:t>
          </a:r>
          <a:endParaRPr lang="en-US" sz="1100"/>
        </a:p>
        <a:p>
          <a:r>
            <a:rPr lang="en-US" sz="1100"/>
            <a:t> Perturbed</a:t>
          </a:r>
        </a:p>
        <a:p>
          <a:r>
            <a:rPr lang="en-US" sz="1100"/>
            <a:t>11</a:t>
          </a:r>
          <a:r>
            <a:rPr lang="en-US" sz="1100" baseline="0"/>
            <a:t> Nov 17 UT</a:t>
          </a:r>
          <a:endParaRPr lang="en-US" sz="1100"/>
        </a:p>
        <a:p>
          <a:r>
            <a:rPr lang="en-US" sz="1100"/>
            <a:t>H'=82.8</a:t>
          </a:r>
        </a:p>
        <a:p>
          <a:r>
            <a:rPr lang="en-US" sz="1100"/>
            <a:t>beta=0.58</a:t>
          </a:r>
        </a:p>
      </xdr:txBody>
    </xdr:sp>
    <xdr:clientData/>
  </xdr:twoCellAnchor>
  <xdr:twoCellAnchor>
    <xdr:from>
      <xdr:col>11</xdr:col>
      <xdr:colOff>0</xdr:colOff>
      <xdr:row>1</xdr:row>
      <xdr:rowOff>0</xdr:rowOff>
    </xdr:from>
    <xdr:to>
      <xdr:col>11</xdr:col>
      <xdr:colOff>981074</xdr:colOff>
      <xdr:row>6</xdr:row>
      <xdr:rowOff>91440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0001250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Event 6</a:t>
          </a:r>
          <a:endParaRPr lang="en-US" sz="1100"/>
        </a:p>
        <a:p>
          <a:r>
            <a:rPr lang="en-US" sz="1100"/>
            <a:t> Perturbed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Nov 17 </a:t>
          </a:r>
          <a:r>
            <a:rPr lang="en-US" sz="1100" baseline="0"/>
            <a:t>UT</a:t>
          </a:r>
          <a:endParaRPr lang="en-US" sz="1100"/>
        </a:p>
        <a:p>
          <a:r>
            <a:rPr lang="en-US" sz="1100"/>
            <a:t>H'=83</a:t>
          </a:r>
        </a:p>
        <a:p>
          <a:r>
            <a:rPr lang="en-US" sz="1100"/>
            <a:t>beta=0.65</a:t>
          </a:r>
        </a:p>
      </xdr:txBody>
    </xdr:sp>
    <xdr:clientData/>
  </xdr:twoCellAnchor>
  <xdr:twoCellAnchor>
    <xdr:from>
      <xdr:col>12</xdr:col>
      <xdr:colOff>0</xdr:colOff>
      <xdr:row>1</xdr:row>
      <xdr:rowOff>0</xdr:rowOff>
    </xdr:from>
    <xdr:to>
      <xdr:col>12</xdr:col>
      <xdr:colOff>981074</xdr:colOff>
      <xdr:row>6</xdr:row>
      <xdr:rowOff>91440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1029950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Event 7</a:t>
          </a:r>
          <a:endParaRPr lang="en-US" sz="1100"/>
        </a:p>
        <a:p>
          <a:r>
            <a:rPr lang="en-US" sz="1100"/>
            <a:t> Perturbed</a:t>
          </a:r>
        </a:p>
        <a:p>
          <a:r>
            <a:rPr lang="en-US" sz="1100"/>
            <a:t>14</a:t>
          </a:r>
          <a:r>
            <a:rPr lang="en-US" sz="1100" baseline="0"/>
            <a:t> Nov 09 UT</a:t>
          </a:r>
          <a:endParaRPr lang="en-US" sz="1100"/>
        </a:p>
        <a:p>
          <a:r>
            <a:rPr lang="en-US" sz="1100"/>
            <a:t>H'=57</a:t>
          </a:r>
        </a:p>
        <a:p>
          <a:r>
            <a:rPr lang="en-US" sz="1100"/>
            <a:t>beta=0.75</a:t>
          </a:r>
        </a:p>
      </xdr:txBody>
    </xdr:sp>
    <xdr:clientData/>
  </xdr:twoCellAnchor>
  <xdr:twoCellAnchor>
    <xdr:from>
      <xdr:col>13</xdr:col>
      <xdr:colOff>0</xdr:colOff>
      <xdr:row>1</xdr:row>
      <xdr:rowOff>0</xdr:rowOff>
    </xdr:from>
    <xdr:to>
      <xdr:col>13</xdr:col>
      <xdr:colOff>981074</xdr:colOff>
      <xdr:row>6</xdr:row>
      <xdr:rowOff>91440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12087225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Event 8</a:t>
          </a:r>
          <a:endParaRPr lang="en-US" sz="1100"/>
        </a:p>
        <a:p>
          <a:r>
            <a:rPr lang="en-US" sz="1100"/>
            <a:t>Perturbed</a:t>
          </a:r>
        </a:p>
        <a:p>
          <a:r>
            <a:rPr lang="en-US" sz="1100"/>
            <a:t>14</a:t>
          </a:r>
          <a:r>
            <a:rPr lang="en-US" sz="1100" baseline="0"/>
            <a:t> Nov 19 UT</a:t>
          </a:r>
          <a:endParaRPr lang="en-US" sz="1100"/>
        </a:p>
        <a:p>
          <a:r>
            <a:rPr lang="en-US" sz="1100"/>
            <a:t>H'=82.5</a:t>
          </a:r>
        </a:p>
        <a:p>
          <a:r>
            <a:rPr lang="en-US" sz="1100"/>
            <a:t>beta=0.62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981074</xdr:colOff>
      <xdr:row>6</xdr:row>
      <xdr:rowOff>91440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3154025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Event 9</a:t>
          </a:r>
          <a:endParaRPr lang="en-US" sz="1100"/>
        </a:p>
        <a:p>
          <a:r>
            <a:rPr lang="en-US" sz="1100"/>
            <a:t> Perturbed</a:t>
          </a:r>
        </a:p>
        <a:p>
          <a:r>
            <a:rPr lang="en-US" sz="1100"/>
            <a:t>14</a:t>
          </a:r>
          <a:r>
            <a:rPr lang="en-US" sz="1100" baseline="0"/>
            <a:t> Dec 20 UT</a:t>
          </a:r>
          <a:endParaRPr lang="en-US" sz="1100"/>
        </a:p>
        <a:p>
          <a:r>
            <a:rPr lang="en-US" sz="1100"/>
            <a:t>H'=81</a:t>
          </a:r>
        </a:p>
        <a:p>
          <a:r>
            <a:rPr lang="en-US" sz="1100"/>
            <a:t>beta=0.7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28576</xdr:colOff>
      <xdr:row>0</xdr:row>
      <xdr:rowOff>0</xdr:rowOff>
    </xdr:from>
    <xdr:to>
      <xdr:col>5</xdr:col>
      <xdr:colOff>1000126</xdr:colOff>
      <xdr:row>1</xdr:row>
      <xdr:rowOff>161924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714751" y="104773"/>
          <a:ext cx="971550" cy="12001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 Normal</a:t>
          </a:r>
        </a:p>
        <a:p>
          <a:r>
            <a:rPr lang="en-US" sz="1100"/>
            <a:t>H'=87</a:t>
          </a:r>
        </a:p>
        <a:p>
          <a:r>
            <a:rPr lang="en-US" sz="1100"/>
            <a:t>beta=0.4</a:t>
          </a:r>
        </a:p>
        <a:p>
          <a:r>
            <a:rPr lang="en-US" sz="1100"/>
            <a:t>11 Nov 17 UT</a:t>
          </a:r>
        </a:p>
        <a:p>
          <a:r>
            <a:rPr lang="en-US" sz="1100">
              <a:solidFill>
                <a:srgbClr val="FF0000"/>
              </a:solidFill>
            </a:rPr>
            <a:t>same for all </a:t>
          </a: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1</xdr:row>
      <xdr:rowOff>28574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4705350" y="190500"/>
          <a:ext cx="0" cy="981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22 July 2009</a:t>
          </a:r>
        </a:p>
        <a:p>
          <a:r>
            <a:rPr lang="en-US" sz="1100"/>
            <a:t>Beta=73.4</a:t>
          </a:r>
        </a:p>
        <a:p>
          <a:r>
            <a:rPr lang="en-US" sz="1100"/>
            <a:t>beta=0.452</a:t>
          </a:r>
        </a:p>
        <a:p>
          <a:r>
            <a:rPr lang="en-US" sz="1100"/>
            <a:t>14 Dec 06</a:t>
          </a:r>
        </a:p>
        <a:p>
          <a:r>
            <a:rPr lang="en-US" sz="1100"/>
            <a:t>22:10 hrs UT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28575</xdr:colOff>
      <xdr:row>1</xdr:row>
      <xdr:rowOff>19049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2762250" y="180975"/>
          <a:ext cx="952500" cy="981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Height (Z)</a:t>
          </a:r>
        </a:p>
      </xdr:txBody>
    </xdr:sp>
    <xdr:clientData/>
  </xdr:twoCellAnchor>
  <xdr:twoCellAnchor>
    <xdr:from>
      <xdr:col>6</xdr:col>
      <xdr:colOff>9526</xdr:colOff>
      <xdr:row>0</xdr:row>
      <xdr:rowOff>0</xdr:rowOff>
    </xdr:from>
    <xdr:to>
      <xdr:col>6</xdr:col>
      <xdr:colOff>990600</xdr:colOff>
      <xdr:row>1</xdr:row>
      <xdr:rowOff>91440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4714876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Event 1</a:t>
          </a:r>
        </a:p>
        <a:p>
          <a:r>
            <a:rPr lang="en-US" sz="1100"/>
            <a:t> Perturbed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 Nov 17 </a:t>
          </a:r>
          <a:r>
            <a:rPr lang="en-US" sz="1100" baseline="0"/>
            <a:t> UT</a:t>
          </a:r>
          <a:endParaRPr lang="en-US" sz="1100"/>
        </a:p>
        <a:p>
          <a:r>
            <a:rPr lang="en-US" sz="1100"/>
            <a:t>H'=57.3</a:t>
          </a:r>
        </a:p>
        <a:p>
          <a:r>
            <a:rPr lang="en-US" sz="1100"/>
            <a:t>beta=0.65</a:t>
          </a:r>
        </a:p>
      </xdr:txBody>
    </xdr:sp>
    <xdr:clientData/>
  </xdr:twoCellAnchor>
  <xdr:oneCellAnchor>
    <xdr:from>
      <xdr:col>7</xdr:col>
      <xdr:colOff>0</xdr:colOff>
      <xdr:row>16</xdr:row>
      <xdr:rowOff>104775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5772150" y="407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0</xdr:row>
      <xdr:rowOff>0</xdr:rowOff>
    </xdr:from>
    <xdr:to>
      <xdr:col>7</xdr:col>
      <xdr:colOff>0</xdr:colOff>
      <xdr:row>1</xdr:row>
      <xdr:rowOff>57149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5772150" y="219075"/>
          <a:ext cx="0" cy="98107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Normal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H'=71.5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beta=0.378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16 Decemb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03 UT</a:t>
          </a:r>
        </a:p>
      </xdr:txBody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1</xdr:row>
      <xdr:rowOff>38099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5772150" y="200025"/>
          <a:ext cx="0" cy="98107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TC Perturbed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H'=79.0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beta=0.410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16 Decemb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03 UT</a:t>
          </a:r>
        </a:p>
      </xdr:txBody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981074</xdr:colOff>
      <xdr:row>1</xdr:row>
      <xdr:rowOff>91440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5772150" y="190500"/>
          <a:ext cx="981074" cy="1043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Event 7</a:t>
          </a:r>
          <a:endParaRPr lang="en-US" sz="1100"/>
        </a:p>
        <a:p>
          <a:r>
            <a:rPr lang="en-US" sz="1100"/>
            <a:t> Perturbed</a:t>
          </a:r>
        </a:p>
        <a:p>
          <a:r>
            <a:rPr lang="en-US" sz="1100"/>
            <a:t>14</a:t>
          </a:r>
          <a:r>
            <a:rPr lang="en-US" sz="1100" baseline="0"/>
            <a:t> Nov 09 UT</a:t>
          </a:r>
          <a:endParaRPr lang="en-US" sz="1100"/>
        </a:p>
        <a:p>
          <a:r>
            <a:rPr lang="en-US" sz="1100"/>
            <a:t>H'=57</a:t>
          </a:r>
        </a:p>
        <a:p>
          <a:r>
            <a:rPr lang="en-US" sz="1100"/>
            <a:t>beta=0.75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l%20energy%20and%20perturbation%20general%20graphs/NA%20and%20WA%20%20distance%20from%20TRGP%20graph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all%20energy%20and%20perturbation%20general%20graphs/revised%20%20cccamp%20vs%20rt%20for%20wa%20and%20na/NA%20and%20WA%20energy%20distribution%20%20graph%20from%20my%20%20own%20analysis.xlsx?6A0CEC35" TargetMode="External"/><Relationship Id="rId1" Type="http://schemas.openxmlformats.org/officeDocument/2006/relationships/externalLinkPath" Target="file:///\\6A0CEC35\NA%20and%20WA%20energy%20distribution%20%20graph%20from%20my%20%20own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teral Distance"/>
    </sheetNames>
    <sheetDataSet>
      <sheetData sheetId="0">
        <row r="3">
          <cell r="D3">
            <v>50</v>
          </cell>
          <cell r="E3">
            <v>37</v>
          </cell>
        </row>
        <row r="4">
          <cell r="D4">
            <v>100</v>
          </cell>
          <cell r="E4">
            <v>30</v>
          </cell>
        </row>
        <row r="5">
          <cell r="D5">
            <v>150</v>
          </cell>
          <cell r="E5">
            <v>15</v>
          </cell>
        </row>
        <row r="6">
          <cell r="D6">
            <v>200</v>
          </cell>
          <cell r="E6">
            <v>12</v>
          </cell>
        </row>
        <row r="7">
          <cell r="D7">
            <v>250</v>
          </cell>
          <cell r="E7">
            <v>8</v>
          </cell>
        </row>
        <row r="8">
          <cell r="D8">
            <v>300</v>
          </cell>
          <cell r="E8">
            <v>5</v>
          </cell>
        </row>
        <row r="9">
          <cell r="D9">
            <v>350</v>
          </cell>
          <cell r="E9">
            <v>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0.0003 - 1</v>
          </cell>
          <cell r="B2">
            <v>5</v>
          </cell>
          <cell r="C2">
            <v>9</v>
          </cell>
        </row>
        <row r="3">
          <cell r="A3" t="str">
            <v>1 - 2</v>
          </cell>
          <cell r="B3">
            <v>16</v>
          </cell>
          <cell r="C3">
            <v>14</v>
          </cell>
        </row>
        <row r="4">
          <cell r="A4" t="str">
            <v xml:space="preserve"> 2 - 3</v>
          </cell>
          <cell r="B4">
            <v>6</v>
          </cell>
          <cell r="C4">
            <v>4</v>
          </cell>
        </row>
        <row r="5">
          <cell r="A5" t="str">
            <v>3 - 4</v>
          </cell>
          <cell r="B5">
            <v>7</v>
          </cell>
          <cell r="C5">
            <v>4</v>
          </cell>
        </row>
        <row r="6">
          <cell r="A6" t="str">
            <v>4 - 5</v>
          </cell>
          <cell r="B6">
            <v>4</v>
          </cell>
          <cell r="C6">
            <v>0</v>
          </cell>
        </row>
        <row r="7">
          <cell r="A7" t="str">
            <v>5 - 6</v>
          </cell>
          <cell r="B7">
            <v>4</v>
          </cell>
          <cell r="C7">
            <v>3</v>
          </cell>
        </row>
        <row r="8">
          <cell r="A8" t="str">
            <v>6 - 7</v>
          </cell>
          <cell r="B8">
            <v>1</v>
          </cell>
          <cell r="C8">
            <v>1</v>
          </cell>
        </row>
        <row r="9">
          <cell r="A9" t="str">
            <v>7 - 8</v>
          </cell>
          <cell r="B9">
            <v>7</v>
          </cell>
          <cell r="C9">
            <v>2</v>
          </cell>
        </row>
        <row r="10">
          <cell r="A10" t="str">
            <v>8 - 9</v>
          </cell>
          <cell r="B10">
            <v>2</v>
          </cell>
          <cell r="C10">
            <v>1</v>
          </cell>
        </row>
        <row r="11">
          <cell r="A11" t="str">
            <v>9 - 10</v>
          </cell>
          <cell r="B11">
            <v>0</v>
          </cell>
          <cell r="C11">
            <v>0</v>
          </cell>
        </row>
        <row r="12">
          <cell r="A12" t="str">
            <v xml:space="preserve">&gt; 10 </v>
          </cell>
          <cell r="B12">
            <v>8</v>
          </cell>
          <cell r="C12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D28BA-920C-4964-BC2C-75A8535EF1D3}">
  <dimension ref="A1:G336"/>
  <sheetViews>
    <sheetView tabSelected="1" workbookViewId="0">
      <selection activeCell="J4" sqref="J4"/>
    </sheetView>
  </sheetViews>
  <sheetFormatPr defaultRowHeight="14.5" x14ac:dyDescent="0.35"/>
  <cols>
    <col min="1" max="1" width="10.26953125" customWidth="1"/>
    <col min="2" max="2" width="14.26953125" customWidth="1"/>
    <col min="3" max="3" width="24.26953125" customWidth="1"/>
    <col min="4" max="4" width="21.36328125" customWidth="1"/>
    <col min="5" max="5" width="21.08984375" customWidth="1"/>
    <col min="6" max="6" width="21.81640625" customWidth="1"/>
    <col min="7" max="7" width="29.36328125" customWidth="1"/>
  </cols>
  <sheetData>
    <row r="1" spans="1:7" x14ac:dyDescent="0.35">
      <c r="A1" s="32" t="s">
        <v>1048</v>
      </c>
      <c r="B1" s="32" t="s">
        <v>14</v>
      </c>
      <c r="C1" s="33" t="s">
        <v>15</v>
      </c>
      <c r="D1" s="33" t="s">
        <v>1051</v>
      </c>
      <c r="E1" s="33" t="s">
        <v>1047</v>
      </c>
      <c r="F1" s="33" t="s">
        <v>1049</v>
      </c>
      <c r="G1" s="33" t="s">
        <v>1050</v>
      </c>
    </row>
    <row r="2" spans="1:7" ht="15" thickBot="1" x14ac:dyDescent="0.4">
      <c r="A2" s="34"/>
      <c r="B2" s="34"/>
      <c r="C2" s="35"/>
      <c r="D2" s="36"/>
      <c r="E2" s="36"/>
      <c r="F2" s="35"/>
      <c r="G2" s="35"/>
    </row>
    <row r="3" spans="1:7" ht="16" thickBot="1" x14ac:dyDescent="0.4">
      <c r="A3" s="37">
        <v>1</v>
      </c>
      <c r="B3" s="38">
        <v>43041</v>
      </c>
      <c r="C3" s="39" t="s">
        <v>16</v>
      </c>
      <c r="D3" s="39" t="s">
        <v>17</v>
      </c>
      <c r="E3" s="39"/>
      <c r="F3" s="39" t="s">
        <v>18</v>
      </c>
      <c r="G3" s="39" t="s">
        <v>19</v>
      </c>
    </row>
    <row r="4" spans="1:7" ht="16" thickBot="1" x14ac:dyDescent="0.4">
      <c r="A4" s="37">
        <f>1+A3</f>
        <v>2</v>
      </c>
      <c r="B4" s="38">
        <v>43042</v>
      </c>
      <c r="C4" s="39" t="s">
        <v>20</v>
      </c>
      <c r="D4" s="39" t="s">
        <v>21</v>
      </c>
      <c r="E4" s="39"/>
      <c r="F4" s="39" t="s">
        <v>22</v>
      </c>
      <c r="G4" s="39" t="s">
        <v>23</v>
      </c>
    </row>
    <row r="5" spans="1:7" ht="16" thickBot="1" x14ac:dyDescent="0.4">
      <c r="A5" s="37">
        <f t="shared" ref="A5:A68" si="0">1+A4</f>
        <v>3</v>
      </c>
      <c r="B5" s="38">
        <v>43042</v>
      </c>
      <c r="C5" s="39" t="s">
        <v>24</v>
      </c>
      <c r="D5" s="39" t="s">
        <v>25</v>
      </c>
      <c r="E5" s="39"/>
      <c r="F5" s="39" t="s">
        <v>26</v>
      </c>
      <c r="G5" s="39" t="s">
        <v>27</v>
      </c>
    </row>
    <row r="6" spans="1:7" ht="16" thickBot="1" x14ac:dyDescent="0.4">
      <c r="A6" s="37">
        <f t="shared" si="0"/>
        <v>4</v>
      </c>
      <c r="B6" s="38">
        <v>43042</v>
      </c>
      <c r="C6" s="39" t="s">
        <v>28</v>
      </c>
      <c r="D6" s="39" t="s">
        <v>29</v>
      </c>
      <c r="E6" s="39" t="s">
        <v>30</v>
      </c>
      <c r="F6" s="39" t="s">
        <v>31</v>
      </c>
      <c r="G6" s="39" t="s">
        <v>33</v>
      </c>
    </row>
    <row r="7" spans="1:7" ht="16" thickBot="1" x14ac:dyDescent="0.4">
      <c r="A7" s="37">
        <f t="shared" si="0"/>
        <v>5</v>
      </c>
      <c r="B7" s="38">
        <v>43042</v>
      </c>
      <c r="C7" s="39" t="s">
        <v>34</v>
      </c>
      <c r="D7" s="39"/>
      <c r="E7" s="39" t="s">
        <v>35</v>
      </c>
      <c r="F7" s="39" t="s">
        <v>36</v>
      </c>
      <c r="G7" s="39" t="s">
        <v>37</v>
      </c>
    </row>
    <row r="8" spans="1:7" ht="16" thickBot="1" x14ac:dyDescent="0.4">
      <c r="A8" s="37">
        <f t="shared" si="0"/>
        <v>6</v>
      </c>
      <c r="B8" s="38">
        <v>43042</v>
      </c>
      <c r="C8" s="39" t="s">
        <v>38</v>
      </c>
      <c r="D8" s="39"/>
      <c r="E8" s="39" t="s">
        <v>39</v>
      </c>
      <c r="F8" s="39" t="s">
        <v>40</v>
      </c>
      <c r="G8" s="39" t="s">
        <v>41</v>
      </c>
    </row>
    <row r="9" spans="1:7" ht="16" thickBot="1" x14ac:dyDescent="0.4">
      <c r="A9" s="37">
        <f t="shared" si="0"/>
        <v>7</v>
      </c>
      <c r="B9" s="38">
        <v>43042</v>
      </c>
      <c r="C9" s="39" t="s">
        <v>42</v>
      </c>
      <c r="D9" s="39" t="s">
        <v>43</v>
      </c>
      <c r="E9" s="39"/>
      <c r="F9" s="39" t="s">
        <v>44</v>
      </c>
      <c r="G9" s="39" t="s">
        <v>45</v>
      </c>
    </row>
    <row r="10" spans="1:7" ht="16" thickBot="1" x14ac:dyDescent="0.4">
      <c r="A10" s="37">
        <f t="shared" si="0"/>
        <v>8</v>
      </c>
      <c r="B10" s="38">
        <v>43042</v>
      </c>
      <c r="C10" s="39" t="s">
        <v>46</v>
      </c>
      <c r="D10" s="39" t="s">
        <v>47</v>
      </c>
      <c r="E10" s="39"/>
      <c r="F10" s="39" t="s">
        <v>48</v>
      </c>
      <c r="G10" s="39" t="s">
        <v>49</v>
      </c>
    </row>
    <row r="11" spans="1:7" ht="16" thickBot="1" x14ac:dyDescent="0.4">
      <c r="A11" s="37">
        <f t="shared" si="0"/>
        <v>9</v>
      </c>
      <c r="B11" s="38">
        <v>43042</v>
      </c>
      <c r="C11" s="39" t="s">
        <v>50</v>
      </c>
      <c r="D11" s="39"/>
      <c r="E11" s="39" t="s">
        <v>51</v>
      </c>
      <c r="F11" s="39" t="s">
        <v>36</v>
      </c>
      <c r="G11" s="39" t="s">
        <v>52</v>
      </c>
    </row>
    <row r="12" spans="1:7" ht="16" thickBot="1" x14ac:dyDescent="0.4">
      <c r="A12" s="37">
        <f t="shared" si="0"/>
        <v>10</v>
      </c>
      <c r="B12" s="38">
        <v>43042</v>
      </c>
      <c r="C12" s="39" t="s">
        <v>53</v>
      </c>
      <c r="D12" s="39" t="s">
        <v>54</v>
      </c>
      <c r="E12" s="39" t="s">
        <v>55</v>
      </c>
      <c r="F12" s="39" t="s">
        <v>56</v>
      </c>
      <c r="G12" s="39" t="s">
        <v>58</v>
      </c>
    </row>
    <row r="13" spans="1:7" ht="16" thickBot="1" x14ac:dyDescent="0.4">
      <c r="A13" s="37">
        <f t="shared" si="0"/>
        <v>11</v>
      </c>
      <c r="B13" s="38">
        <v>43042</v>
      </c>
      <c r="C13" s="39" t="s">
        <v>59</v>
      </c>
      <c r="D13" s="39" t="s">
        <v>60</v>
      </c>
      <c r="E13" s="39" t="s">
        <v>61</v>
      </c>
      <c r="F13" s="39" t="s">
        <v>62</v>
      </c>
      <c r="G13" s="39" t="s">
        <v>63</v>
      </c>
    </row>
    <row r="14" spans="1:7" ht="16" thickBot="1" x14ac:dyDescent="0.4">
      <c r="A14" s="37">
        <f t="shared" si="0"/>
        <v>12</v>
      </c>
      <c r="B14" s="38">
        <v>43042</v>
      </c>
      <c r="C14" s="39" t="s">
        <v>64</v>
      </c>
      <c r="D14" s="39" t="s">
        <v>47</v>
      </c>
      <c r="E14" s="39"/>
      <c r="F14" s="39" t="s">
        <v>36</v>
      </c>
      <c r="G14" s="39" t="s">
        <v>65</v>
      </c>
    </row>
    <row r="15" spans="1:7" ht="16" thickBot="1" x14ac:dyDescent="0.4">
      <c r="A15" s="37">
        <f t="shared" si="0"/>
        <v>13</v>
      </c>
      <c r="B15" s="38">
        <v>43042</v>
      </c>
      <c r="C15" s="39" t="s">
        <v>66</v>
      </c>
      <c r="D15" s="39" t="s">
        <v>67</v>
      </c>
      <c r="E15" s="39"/>
      <c r="F15" s="39" t="s">
        <v>68</v>
      </c>
      <c r="G15" s="39" t="s">
        <v>18</v>
      </c>
    </row>
    <row r="16" spans="1:7" ht="16" thickBot="1" x14ac:dyDescent="0.4">
      <c r="A16" s="37">
        <f t="shared" si="0"/>
        <v>14</v>
      </c>
      <c r="B16" s="38">
        <v>43044</v>
      </c>
      <c r="C16" s="39" t="s">
        <v>69</v>
      </c>
      <c r="D16" s="39"/>
      <c r="E16" s="39" t="s">
        <v>70</v>
      </c>
      <c r="F16" s="39" t="s">
        <v>71</v>
      </c>
      <c r="G16" s="39" t="s">
        <v>72</v>
      </c>
    </row>
    <row r="17" spans="1:7" ht="16" thickBot="1" x14ac:dyDescent="0.4">
      <c r="A17" s="37">
        <f t="shared" si="0"/>
        <v>15</v>
      </c>
      <c r="B17" s="38">
        <v>43044</v>
      </c>
      <c r="C17" s="39" t="s">
        <v>73</v>
      </c>
      <c r="D17" s="39" t="s">
        <v>74</v>
      </c>
      <c r="E17" s="39"/>
      <c r="F17" s="39" t="s">
        <v>75</v>
      </c>
      <c r="G17" s="39" t="s">
        <v>76</v>
      </c>
    </row>
    <row r="18" spans="1:7" ht="16" thickBot="1" x14ac:dyDescent="0.4">
      <c r="A18" s="37">
        <f t="shared" si="0"/>
        <v>16</v>
      </c>
      <c r="B18" s="38">
        <v>43044</v>
      </c>
      <c r="C18" s="39" t="s">
        <v>77</v>
      </c>
      <c r="D18" s="39" t="s">
        <v>78</v>
      </c>
      <c r="E18" s="39"/>
      <c r="F18" s="39" t="s">
        <v>68</v>
      </c>
      <c r="G18" s="39" t="s">
        <v>79</v>
      </c>
    </row>
    <row r="19" spans="1:7" ht="16" thickBot="1" x14ac:dyDescent="0.4">
      <c r="A19" s="37">
        <f t="shared" si="0"/>
        <v>17</v>
      </c>
      <c r="B19" s="38">
        <v>43044</v>
      </c>
      <c r="C19" s="39" t="s">
        <v>80</v>
      </c>
      <c r="D19" s="39" t="s">
        <v>81</v>
      </c>
      <c r="E19" s="39" t="s">
        <v>82</v>
      </c>
      <c r="F19" s="39" t="s">
        <v>83</v>
      </c>
      <c r="G19" s="39" t="s">
        <v>85</v>
      </c>
    </row>
    <row r="20" spans="1:7" ht="16" thickBot="1" x14ac:dyDescent="0.4">
      <c r="A20" s="37">
        <f t="shared" si="0"/>
        <v>18</v>
      </c>
      <c r="B20" s="38">
        <v>43044</v>
      </c>
      <c r="C20" s="39" t="s">
        <v>86</v>
      </c>
      <c r="D20" s="39" t="s">
        <v>87</v>
      </c>
      <c r="E20" s="39"/>
      <c r="F20" s="39" t="s">
        <v>18</v>
      </c>
      <c r="G20" s="39" t="s">
        <v>88</v>
      </c>
    </row>
    <row r="21" spans="1:7" ht="16" thickBot="1" x14ac:dyDescent="0.4">
      <c r="A21" s="37">
        <f t="shared" si="0"/>
        <v>19</v>
      </c>
      <c r="B21" s="38">
        <v>43044</v>
      </c>
      <c r="C21" s="39" t="s">
        <v>89</v>
      </c>
      <c r="D21" s="39" t="s">
        <v>90</v>
      </c>
      <c r="E21" s="39"/>
      <c r="F21" s="39" t="s">
        <v>44</v>
      </c>
      <c r="G21" s="39" t="s">
        <v>91</v>
      </c>
    </row>
    <row r="22" spans="1:7" ht="16" thickBot="1" x14ac:dyDescent="0.4">
      <c r="A22" s="37">
        <f t="shared" si="0"/>
        <v>20</v>
      </c>
      <c r="B22" s="38">
        <v>43044</v>
      </c>
      <c r="C22" s="39" t="s">
        <v>92</v>
      </c>
      <c r="D22" s="39"/>
      <c r="E22" s="39" t="s">
        <v>93</v>
      </c>
      <c r="F22" s="39" t="s">
        <v>57</v>
      </c>
      <c r="G22" s="39" t="s">
        <v>94</v>
      </c>
    </row>
    <row r="23" spans="1:7" ht="16" thickBot="1" x14ac:dyDescent="0.4">
      <c r="A23" s="37">
        <f t="shared" si="0"/>
        <v>21</v>
      </c>
      <c r="B23" s="38">
        <v>43044</v>
      </c>
      <c r="C23" s="39" t="s">
        <v>95</v>
      </c>
      <c r="D23" s="39" t="s">
        <v>96</v>
      </c>
      <c r="E23" s="39"/>
      <c r="F23" s="39" t="s">
        <v>84</v>
      </c>
      <c r="G23" s="39" t="s">
        <v>97</v>
      </c>
    </row>
    <row r="24" spans="1:7" ht="16" thickBot="1" x14ac:dyDescent="0.4">
      <c r="A24" s="37">
        <f t="shared" si="0"/>
        <v>22</v>
      </c>
      <c r="B24" s="38">
        <v>43044</v>
      </c>
      <c r="C24" s="39" t="s">
        <v>98</v>
      </c>
      <c r="D24" s="39" t="s">
        <v>99</v>
      </c>
      <c r="E24" s="39"/>
      <c r="F24" s="39" t="s">
        <v>100</v>
      </c>
      <c r="G24" s="39" t="s">
        <v>101</v>
      </c>
    </row>
    <row r="25" spans="1:7" ht="16" thickBot="1" x14ac:dyDescent="0.4">
      <c r="A25" s="37">
        <f t="shared" si="0"/>
        <v>23</v>
      </c>
      <c r="B25" s="38">
        <v>43044</v>
      </c>
      <c r="C25" s="39" t="s">
        <v>102</v>
      </c>
      <c r="D25" s="39"/>
      <c r="E25" s="39" t="s">
        <v>103</v>
      </c>
      <c r="F25" s="39" t="s">
        <v>22</v>
      </c>
      <c r="G25" s="39" t="s">
        <v>104</v>
      </c>
    </row>
    <row r="26" spans="1:7" ht="16" thickBot="1" x14ac:dyDescent="0.4">
      <c r="A26" s="37">
        <f t="shared" si="0"/>
        <v>24</v>
      </c>
      <c r="B26" s="38">
        <v>43045</v>
      </c>
      <c r="C26" s="39" t="s">
        <v>105</v>
      </c>
      <c r="D26" s="39"/>
      <c r="E26" s="39" t="s">
        <v>106</v>
      </c>
      <c r="F26" s="39" t="s">
        <v>107</v>
      </c>
      <c r="G26" s="39" t="s">
        <v>108</v>
      </c>
    </row>
    <row r="27" spans="1:7" ht="16" thickBot="1" x14ac:dyDescent="0.4">
      <c r="A27" s="37">
        <f t="shared" si="0"/>
        <v>25</v>
      </c>
      <c r="B27" s="38">
        <v>43045</v>
      </c>
      <c r="C27" s="39" t="s">
        <v>109</v>
      </c>
      <c r="D27" s="39"/>
      <c r="E27" s="39" t="s">
        <v>110</v>
      </c>
      <c r="F27" s="39" t="s">
        <v>111</v>
      </c>
      <c r="G27" s="39" t="s">
        <v>112</v>
      </c>
    </row>
    <row r="28" spans="1:7" ht="16" thickBot="1" x14ac:dyDescent="0.4">
      <c r="A28" s="37">
        <f t="shared" si="0"/>
        <v>26</v>
      </c>
      <c r="B28" s="38">
        <v>43045</v>
      </c>
      <c r="C28" s="39" t="s">
        <v>113</v>
      </c>
      <c r="D28" s="39" t="s">
        <v>114</v>
      </c>
      <c r="E28" s="39"/>
      <c r="F28" s="39" t="s">
        <v>115</v>
      </c>
      <c r="G28" s="39" t="s">
        <v>116</v>
      </c>
    </row>
    <row r="29" spans="1:7" ht="16" thickBot="1" x14ac:dyDescent="0.4">
      <c r="A29" s="37">
        <f t="shared" si="0"/>
        <v>27</v>
      </c>
      <c r="B29" s="38">
        <v>43045</v>
      </c>
      <c r="C29" s="39" t="s">
        <v>117</v>
      </c>
      <c r="D29" s="39" t="s">
        <v>118</v>
      </c>
      <c r="E29" s="39"/>
      <c r="F29" s="39" t="s">
        <v>26</v>
      </c>
      <c r="G29" s="39" t="s">
        <v>119</v>
      </c>
    </row>
    <row r="30" spans="1:7" ht="16" thickBot="1" x14ac:dyDescent="0.4">
      <c r="A30" s="37">
        <f t="shared" si="0"/>
        <v>28</v>
      </c>
      <c r="B30" s="38">
        <v>43045</v>
      </c>
      <c r="C30" s="39" t="s">
        <v>120</v>
      </c>
      <c r="D30" s="39"/>
      <c r="E30" s="39" t="s">
        <v>121</v>
      </c>
      <c r="F30" s="39" t="s">
        <v>40</v>
      </c>
      <c r="G30" s="39" t="s">
        <v>122</v>
      </c>
    </row>
    <row r="31" spans="1:7" ht="16" thickBot="1" x14ac:dyDescent="0.4">
      <c r="A31" s="37">
        <f t="shared" si="0"/>
        <v>29</v>
      </c>
      <c r="B31" s="38">
        <v>43045</v>
      </c>
      <c r="C31" s="39" t="s">
        <v>123</v>
      </c>
      <c r="D31" s="39" t="s">
        <v>124</v>
      </c>
      <c r="E31" s="39"/>
      <c r="F31" s="39" t="s">
        <v>125</v>
      </c>
      <c r="G31" s="39" t="s">
        <v>126</v>
      </c>
    </row>
    <row r="32" spans="1:7" ht="16" thickBot="1" x14ac:dyDescent="0.4">
      <c r="A32" s="37">
        <f t="shared" si="0"/>
        <v>30</v>
      </c>
      <c r="B32" s="38">
        <v>43045</v>
      </c>
      <c r="C32" s="39" t="s">
        <v>127</v>
      </c>
      <c r="D32" s="39" t="s">
        <v>128</v>
      </c>
      <c r="E32" s="39"/>
      <c r="F32" s="39" t="s">
        <v>129</v>
      </c>
      <c r="G32" s="39" t="s">
        <v>130</v>
      </c>
    </row>
    <row r="33" spans="1:7" ht="16" thickBot="1" x14ac:dyDescent="0.4">
      <c r="A33" s="37">
        <f t="shared" si="0"/>
        <v>31</v>
      </c>
      <c r="B33" s="38">
        <v>43045</v>
      </c>
      <c r="C33" s="39" t="s">
        <v>131</v>
      </c>
      <c r="D33" s="39" t="s">
        <v>132</v>
      </c>
      <c r="E33" s="39"/>
      <c r="F33" s="39" t="s">
        <v>26</v>
      </c>
      <c r="G33" s="39" t="s">
        <v>133</v>
      </c>
    </row>
    <row r="34" spans="1:7" ht="16" thickBot="1" x14ac:dyDescent="0.4">
      <c r="A34" s="37">
        <f t="shared" si="0"/>
        <v>32</v>
      </c>
      <c r="B34" s="38">
        <v>43045</v>
      </c>
      <c r="C34" s="39" t="s">
        <v>134</v>
      </c>
      <c r="D34" s="39" t="s">
        <v>135</v>
      </c>
      <c r="E34" s="39"/>
      <c r="F34" s="39" t="s">
        <v>57</v>
      </c>
      <c r="G34" s="39" t="s">
        <v>136</v>
      </c>
    </row>
    <row r="35" spans="1:7" ht="16" thickBot="1" x14ac:dyDescent="0.4">
      <c r="A35" s="37">
        <f t="shared" si="0"/>
        <v>33</v>
      </c>
      <c r="B35" s="38">
        <v>43045</v>
      </c>
      <c r="C35" s="39" t="s">
        <v>137</v>
      </c>
      <c r="D35" s="39" t="s">
        <v>138</v>
      </c>
      <c r="E35" s="39"/>
      <c r="F35" s="39" t="s">
        <v>36</v>
      </c>
      <c r="G35" s="39" t="s">
        <v>139</v>
      </c>
    </row>
    <row r="36" spans="1:7" ht="16" thickBot="1" x14ac:dyDescent="0.4">
      <c r="A36" s="37">
        <f t="shared" si="0"/>
        <v>34</v>
      </c>
      <c r="B36" s="38">
        <v>43045</v>
      </c>
      <c r="C36" s="39" t="s">
        <v>140</v>
      </c>
      <c r="D36" s="39" t="s">
        <v>141</v>
      </c>
      <c r="E36" s="39"/>
      <c r="F36" s="39" t="s">
        <v>75</v>
      </c>
      <c r="G36" s="39" t="s">
        <v>142</v>
      </c>
    </row>
    <row r="37" spans="1:7" ht="16" thickBot="1" x14ac:dyDescent="0.4">
      <c r="A37" s="37">
        <f t="shared" si="0"/>
        <v>35</v>
      </c>
      <c r="B37" s="38">
        <v>43046</v>
      </c>
      <c r="C37" s="39" t="s">
        <v>143</v>
      </c>
      <c r="D37" s="39" t="s">
        <v>144</v>
      </c>
      <c r="E37" s="39"/>
      <c r="F37" s="39" t="s">
        <v>145</v>
      </c>
      <c r="G37" s="39" t="s">
        <v>146</v>
      </c>
    </row>
    <row r="38" spans="1:7" ht="16" thickBot="1" x14ac:dyDescent="0.4">
      <c r="A38" s="37">
        <f t="shared" si="0"/>
        <v>36</v>
      </c>
      <c r="B38" s="38">
        <v>43046</v>
      </c>
      <c r="C38" s="39" t="s">
        <v>147</v>
      </c>
      <c r="D38" s="39" t="s">
        <v>148</v>
      </c>
      <c r="E38" s="39"/>
      <c r="F38" s="39" t="s">
        <v>26</v>
      </c>
      <c r="G38" s="39" t="s">
        <v>149</v>
      </c>
    </row>
    <row r="39" spans="1:7" ht="16" thickBot="1" x14ac:dyDescent="0.4">
      <c r="A39" s="37">
        <f t="shared" si="0"/>
        <v>37</v>
      </c>
      <c r="B39" s="38">
        <v>43046</v>
      </c>
      <c r="C39" s="39" t="s">
        <v>150</v>
      </c>
      <c r="D39" s="39" t="s">
        <v>151</v>
      </c>
      <c r="E39" s="39"/>
      <c r="F39" s="39" t="s">
        <v>152</v>
      </c>
      <c r="G39" s="39" t="s">
        <v>153</v>
      </c>
    </row>
    <row r="40" spans="1:7" ht="16" thickBot="1" x14ac:dyDescent="0.4">
      <c r="A40" s="37">
        <f t="shared" si="0"/>
        <v>38</v>
      </c>
      <c r="B40" s="38">
        <v>43046</v>
      </c>
      <c r="C40" s="39" t="s">
        <v>154</v>
      </c>
      <c r="D40" s="39" t="s">
        <v>155</v>
      </c>
      <c r="E40" s="39"/>
      <c r="F40" s="39" t="s">
        <v>156</v>
      </c>
      <c r="G40" s="39" t="s">
        <v>157</v>
      </c>
    </row>
    <row r="41" spans="1:7" ht="16" thickBot="1" x14ac:dyDescent="0.4">
      <c r="A41" s="37">
        <f t="shared" si="0"/>
        <v>39</v>
      </c>
      <c r="B41" s="38">
        <v>43046</v>
      </c>
      <c r="C41" s="39" t="s">
        <v>158</v>
      </c>
      <c r="D41" s="39"/>
      <c r="E41" s="39" t="s">
        <v>159</v>
      </c>
      <c r="F41" s="39" t="s">
        <v>104</v>
      </c>
      <c r="G41" s="39" t="s">
        <v>160</v>
      </c>
    </row>
    <row r="42" spans="1:7" ht="16" thickBot="1" x14ac:dyDescent="0.4">
      <c r="A42" s="37">
        <f t="shared" si="0"/>
        <v>40</v>
      </c>
      <c r="B42" s="38">
        <v>43046</v>
      </c>
      <c r="C42" s="39" t="s">
        <v>161</v>
      </c>
      <c r="D42" s="39"/>
      <c r="E42" s="39" t="s">
        <v>162</v>
      </c>
      <c r="F42" s="39" t="s">
        <v>163</v>
      </c>
      <c r="G42" s="39" t="s">
        <v>164</v>
      </c>
    </row>
    <row r="43" spans="1:7" ht="16" thickBot="1" x14ac:dyDescent="0.4">
      <c r="A43" s="37">
        <f t="shared" si="0"/>
        <v>41</v>
      </c>
      <c r="B43" s="38">
        <v>43046</v>
      </c>
      <c r="C43" s="39" t="s">
        <v>165</v>
      </c>
      <c r="D43" s="39" t="s">
        <v>166</v>
      </c>
      <c r="E43" s="39"/>
      <c r="F43" s="39" t="s">
        <v>167</v>
      </c>
      <c r="G43" s="39" t="s">
        <v>168</v>
      </c>
    </row>
    <row r="44" spans="1:7" ht="16" thickBot="1" x14ac:dyDescent="0.4">
      <c r="A44" s="37">
        <f t="shared" si="0"/>
        <v>42</v>
      </c>
      <c r="B44" s="38">
        <v>43047</v>
      </c>
      <c r="C44" s="39" t="s">
        <v>169</v>
      </c>
      <c r="D44" s="39"/>
      <c r="E44" s="39" t="s">
        <v>170</v>
      </c>
      <c r="F44" s="39" t="s">
        <v>171</v>
      </c>
      <c r="G44" s="39" t="s">
        <v>152</v>
      </c>
    </row>
    <row r="45" spans="1:7" ht="16" thickBot="1" x14ac:dyDescent="0.4">
      <c r="A45" s="37">
        <f t="shared" si="0"/>
        <v>43</v>
      </c>
      <c r="B45" s="38">
        <v>43047</v>
      </c>
      <c r="C45" s="39" t="s">
        <v>172</v>
      </c>
      <c r="D45" s="39" t="s">
        <v>173</v>
      </c>
      <c r="E45" s="39"/>
      <c r="F45" s="39" t="s">
        <v>129</v>
      </c>
      <c r="G45" s="39" t="s">
        <v>174</v>
      </c>
    </row>
    <row r="46" spans="1:7" ht="16" thickBot="1" x14ac:dyDescent="0.4">
      <c r="A46" s="37">
        <f t="shared" si="0"/>
        <v>44</v>
      </c>
      <c r="B46" s="38">
        <v>43047</v>
      </c>
      <c r="C46" s="39" t="s">
        <v>175</v>
      </c>
      <c r="D46" s="39"/>
      <c r="E46" s="39" t="s">
        <v>176</v>
      </c>
      <c r="F46" s="39" t="s">
        <v>177</v>
      </c>
      <c r="G46" s="39" t="s">
        <v>178</v>
      </c>
    </row>
    <row r="47" spans="1:7" ht="16" thickBot="1" x14ac:dyDescent="0.4">
      <c r="A47" s="37">
        <f t="shared" si="0"/>
        <v>45</v>
      </c>
      <c r="B47" s="38">
        <v>43047</v>
      </c>
      <c r="C47" s="39" t="s">
        <v>179</v>
      </c>
      <c r="D47" s="39"/>
      <c r="E47" s="39" t="s">
        <v>180</v>
      </c>
      <c r="F47" s="39" t="s">
        <v>181</v>
      </c>
      <c r="G47" s="39" t="s">
        <v>182</v>
      </c>
    </row>
    <row r="48" spans="1:7" ht="16" thickBot="1" x14ac:dyDescent="0.4">
      <c r="A48" s="37">
        <f t="shared" si="0"/>
        <v>46</v>
      </c>
      <c r="B48" s="38">
        <v>43047</v>
      </c>
      <c r="C48" s="39" t="s">
        <v>183</v>
      </c>
      <c r="D48" s="39" t="s">
        <v>184</v>
      </c>
      <c r="E48" s="39"/>
      <c r="F48" s="39" t="s">
        <v>100</v>
      </c>
      <c r="G48" s="39" t="s">
        <v>185</v>
      </c>
    </row>
    <row r="49" spans="1:7" ht="16" thickBot="1" x14ac:dyDescent="0.4">
      <c r="A49" s="37">
        <f t="shared" si="0"/>
        <v>47</v>
      </c>
      <c r="B49" s="38">
        <v>43047</v>
      </c>
      <c r="C49" s="39" t="s">
        <v>186</v>
      </c>
      <c r="D49" s="39" t="s">
        <v>187</v>
      </c>
      <c r="E49" s="39"/>
      <c r="F49" s="39" t="s">
        <v>145</v>
      </c>
      <c r="G49" s="39" t="s">
        <v>188</v>
      </c>
    </row>
    <row r="50" spans="1:7" ht="16" thickBot="1" x14ac:dyDescent="0.4">
      <c r="A50" s="37">
        <f t="shared" si="0"/>
        <v>48</v>
      </c>
      <c r="B50" s="38">
        <v>43047</v>
      </c>
      <c r="C50" s="39" t="s">
        <v>189</v>
      </c>
      <c r="D50" s="39" t="s">
        <v>190</v>
      </c>
      <c r="E50" s="39"/>
      <c r="F50" s="39" t="s">
        <v>40</v>
      </c>
      <c r="G50" s="39" t="s">
        <v>191</v>
      </c>
    </row>
    <row r="51" spans="1:7" ht="16" thickBot="1" x14ac:dyDescent="0.4">
      <c r="A51" s="37">
        <f t="shared" si="0"/>
        <v>49</v>
      </c>
      <c r="B51" s="38">
        <v>43047</v>
      </c>
      <c r="C51" s="39" t="s">
        <v>192</v>
      </c>
      <c r="D51" s="39"/>
      <c r="E51" s="39" t="s">
        <v>193</v>
      </c>
      <c r="F51" s="39" t="s">
        <v>18</v>
      </c>
      <c r="G51" s="39" t="s">
        <v>194</v>
      </c>
    </row>
    <row r="52" spans="1:7" ht="16" thickBot="1" x14ac:dyDescent="0.4">
      <c r="A52" s="37">
        <f t="shared" si="0"/>
        <v>50</v>
      </c>
      <c r="B52" s="38">
        <v>43047</v>
      </c>
      <c r="C52" s="39" t="s">
        <v>195</v>
      </c>
      <c r="D52" s="39" t="s">
        <v>196</v>
      </c>
      <c r="E52" s="39"/>
      <c r="F52" s="39" t="s">
        <v>22</v>
      </c>
      <c r="G52" s="39" t="s">
        <v>197</v>
      </c>
    </row>
    <row r="53" spans="1:7" ht="16" thickBot="1" x14ac:dyDescent="0.4">
      <c r="A53" s="37">
        <f t="shared" si="0"/>
        <v>51</v>
      </c>
      <c r="B53" s="38">
        <v>43047</v>
      </c>
      <c r="C53" s="39" t="s">
        <v>198</v>
      </c>
      <c r="D53" s="39" t="s">
        <v>138</v>
      </c>
      <c r="E53" s="39" t="s">
        <v>199</v>
      </c>
      <c r="F53" s="39" t="s">
        <v>200</v>
      </c>
      <c r="G53" s="39" t="s">
        <v>201</v>
      </c>
    </row>
    <row r="54" spans="1:7" ht="16" thickBot="1" x14ac:dyDescent="0.4">
      <c r="A54" s="37">
        <f t="shared" si="0"/>
        <v>52</v>
      </c>
      <c r="B54" s="38">
        <v>43047</v>
      </c>
      <c r="C54" s="39" t="s">
        <v>202</v>
      </c>
      <c r="D54" s="39" t="s">
        <v>203</v>
      </c>
      <c r="E54" s="39"/>
      <c r="F54" s="39" t="s">
        <v>36</v>
      </c>
      <c r="G54" s="39" t="s">
        <v>204</v>
      </c>
    </row>
    <row r="55" spans="1:7" ht="16" thickBot="1" x14ac:dyDescent="0.4">
      <c r="A55" s="37">
        <f t="shared" si="0"/>
        <v>53</v>
      </c>
      <c r="B55" s="38">
        <v>43047</v>
      </c>
      <c r="C55" s="39" t="s">
        <v>205</v>
      </c>
      <c r="D55" s="39" t="s">
        <v>206</v>
      </c>
      <c r="E55" s="39"/>
      <c r="F55" s="39" t="s">
        <v>36</v>
      </c>
      <c r="G55" s="39" t="s">
        <v>207</v>
      </c>
    </row>
    <row r="56" spans="1:7" ht="16" thickBot="1" x14ac:dyDescent="0.4">
      <c r="A56" s="37">
        <f t="shared" si="0"/>
        <v>54</v>
      </c>
      <c r="B56" s="38">
        <v>43048</v>
      </c>
      <c r="C56" s="39" t="s">
        <v>208</v>
      </c>
      <c r="D56" s="39" t="s">
        <v>209</v>
      </c>
      <c r="E56" s="39"/>
      <c r="F56" s="39" t="s">
        <v>177</v>
      </c>
      <c r="G56" s="39" t="s">
        <v>210</v>
      </c>
    </row>
    <row r="57" spans="1:7" ht="16" thickBot="1" x14ac:dyDescent="0.4">
      <c r="A57" s="37">
        <f t="shared" si="0"/>
        <v>55</v>
      </c>
      <c r="B57" s="38">
        <v>43049</v>
      </c>
      <c r="C57" s="39" t="s">
        <v>211</v>
      </c>
      <c r="D57" s="39" t="s">
        <v>212</v>
      </c>
      <c r="E57" s="39"/>
      <c r="F57" s="39" t="s">
        <v>32</v>
      </c>
      <c r="G57" s="39" t="s">
        <v>213</v>
      </c>
    </row>
    <row r="58" spans="1:7" ht="16" thickBot="1" x14ac:dyDescent="0.4">
      <c r="A58" s="37">
        <f t="shared" si="0"/>
        <v>56</v>
      </c>
      <c r="B58" s="38">
        <v>43049</v>
      </c>
      <c r="C58" s="39" t="s">
        <v>214</v>
      </c>
      <c r="D58" s="39"/>
      <c r="E58" s="39" t="s">
        <v>215</v>
      </c>
      <c r="F58" s="39" t="s">
        <v>57</v>
      </c>
      <c r="G58" s="39" t="s">
        <v>216</v>
      </c>
    </row>
    <row r="59" spans="1:7" ht="16" thickBot="1" x14ac:dyDescent="0.4">
      <c r="A59" s="37">
        <f t="shared" si="0"/>
        <v>57</v>
      </c>
      <c r="B59" s="38">
        <v>43050</v>
      </c>
      <c r="C59" s="39" t="s">
        <v>217</v>
      </c>
      <c r="D59" s="39" t="s">
        <v>218</v>
      </c>
      <c r="E59" s="39"/>
      <c r="F59" s="39" t="s">
        <v>171</v>
      </c>
      <c r="G59" s="39" t="s">
        <v>219</v>
      </c>
    </row>
    <row r="60" spans="1:7" ht="16" thickBot="1" x14ac:dyDescent="0.4">
      <c r="A60" s="37">
        <f t="shared" si="0"/>
        <v>58</v>
      </c>
      <c r="B60" s="38">
        <v>43051</v>
      </c>
      <c r="C60" s="39" t="s">
        <v>220</v>
      </c>
      <c r="D60" s="39" t="s">
        <v>221</v>
      </c>
      <c r="E60" s="39" t="s">
        <v>222</v>
      </c>
      <c r="F60" s="39" t="s">
        <v>223</v>
      </c>
      <c r="G60" s="39" t="s">
        <v>224</v>
      </c>
    </row>
    <row r="61" spans="1:7" ht="16" thickBot="1" x14ac:dyDescent="0.4">
      <c r="A61" s="37">
        <f t="shared" si="0"/>
        <v>59</v>
      </c>
      <c r="B61" s="38">
        <v>43051</v>
      </c>
      <c r="C61" s="39" t="s">
        <v>225</v>
      </c>
      <c r="D61" s="39" t="s">
        <v>226</v>
      </c>
      <c r="E61" s="39"/>
      <c r="F61" s="39" t="s">
        <v>22</v>
      </c>
      <c r="G61" s="39" t="s">
        <v>227</v>
      </c>
    </row>
    <row r="62" spans="1:7" ht="16" thickBot="1" x14ac:dyDescent="0.4">
      <c r="A62" s="37">
        <f t="shared" si="0"/>
        <v>60</v>
      </c>
      <c r="B62" s="38">
        <v>43051</v>
      </c>
      <c r="C62" s="39" t="s">
        <v>228</v>
      </c>
      <c r="D62" s="39" t="s">
        <v>229</v>
      </c>
      <c r="E62" s="39"/>
      <c r="F62" s="39" t="s">
        <v>177</v>
      </c>
      <c r="G62" s="39" t="s">
        <v>230</v>
      </c>
    </row>
    <row r="63" spans="1:7" ht="16" thickBot="1" x14ac:dyDescent="0.4">
      <c r="A63" s="37">
        <f t="shared" si="0"/>
        <v>61</v>
      </c>
      <c r="B63" s="38">
        <v>43052</v>
      </c>
      <c r="C63" s="39" t="s">
        <v>231</v>
      </c>
      <c r="D63" s="39" t="s">
        <v>232</v>
      </c>
      <c r="E63" s="39"/>
      <c r="F63" s="39" t="s">
        <v>100</v>
      </c>
      <c r="G63" s="39" t="s">
        <v>233</v>
      </c>
    </row>
    <row r="64" spans="1:7" ht="16" thickBot="1" x14ac:dyDescent="0.4">
      <c r="A64" s="37">
        <f t="shared" si="0"/>
        <v>62</v>
      </c>
      <c r="B64" s="38">
        <v>43053</v>
      </c>
      <c r="C64" s="39" t="s">
        <v>234</v>
      </c>
      <c r="D64" s="39" t="s">
        <v>235</v>
      </c>
      <c r="E64" s="39"/>
      <c r="F64" s="39" t="s">
        <v>22</v>
      </c>
      <c r="G64" s="39" t="s">
        <v>236</v>
      </c>
    </row>
    <row r="65" spans="1:7" ht="16" thickBot="1" x14ac:dyDescent="0.4">
      <c r="A65" s="37">
        <f t="shared" si="0"/>
        <v>63</v>
      </c>
      <c r="B65" s="38">
        <v>43054</v>
      </c>
      <c r="C65" s="39" t="s">
        <v>237</v>
      </c>
      <c r="D65" s="39" t="s">
        <v>238</v>
      </c>
      <c r="E65" s="39"/>
      <c r="F65" s="39" t="s">
        <v>100</v>
      </c>
      <c r="G65" s="39" t="s">
        <v>239</v>
      </c>
    </row>
    <row r="66" spans="1:7" ht="16" thickBot="1" x14ac:dyDescent="0.4">
      <c r="A66" s="37">
        <f t="shared" si="0"/>
        <v>64</v>
      </c>
      <c r="B66" s="38">
        <v>43054</v>
      </c>
      <c r="C66" s="39" t="s">
        <v>240</v>
      </c>
      <c r="D66" s="39" t="s">
        <v>241</v>
      </c>
      <c r="E66" s="39"/>
      <c r="F66" s="39" t="s">
        <v>107</v>
      </c>
      <c r="G66" s="39" t="s">
        <v>242</v>
      </c>
    </row>
    <row r="67" spans="1:7" ht="16" thickBot="1" x14ac:dyDescent="0.4">
      <c r="A67" s="37">
        <f t="shared" si="0"/>
        <v>65</v>
      </c>
      <c r="B67" s="38">
        <v>43054</v>
      </c>
      <c r="C67" s="39" t="s">
        <v>243</v>
      </c>
      <c r="D67" s="39"/>
      <c r="E67" s="39" t="s">
        <v>244</v>
      </c>
      <c r="F67" s="39" t="s">
        <v>32</v>
      </c>
      <c r="G67" s="39" t="s">
        <v>245</v>
      </c>
    </row>
    <row r="68" spans="1:7" ht="16" thickBot="1" x14ac:dyDescent="0.4">
      <c r="A68" s="37">
        <f t="shared" si="0"/>
        <v>66</v>
      </c>
      <c r="B68" s="38">
        <v>43054</v>
      </c>
      <c r="C68" s="39" t="s">
        <v>246</v>
      </c>
      <c r="D68" s="39" t="s">
        <v>173</v>
      </c>
      <c r="E68" s="39" t="s">
        <v>247</v>
      </c>
      <c r="F68" s="39" t="s">
        <v>248</v>
      </c>
      <c r="G68" s="39" t="s">
        <v>249</v>
      </c>
    </row>
    <row r="69" spans="1:7" ht="16" thickBot="1" x14ac:dyDescent="0.4">
      <c r="A69" s="37">
        <f t="shared" ref="A69:A132" si="1">1+A68</f>
        <v>67</v>
      </c>
      <c r="B69" s="38">
        <v>43042</v>
      </c>
      <c r="C69" s="40" t="s">
        <v>250</v>
      </c>
      <c r="D69" s="40"/>
      <c r="E69" s="40">
        <v>-2.2799999999999998</v>
      </c>
      <c r="F69" s="40" t="s">
        <v>251</v>
      </c>
      <c r="G69" s="40" t="s">
        <v>252</v>
      </c>
    </row>
    <row r="70" spans="1:7" ht="16" thickBot="1" x14ac:dyDescent="0.4">
      <c r="A70" s="37">
        <f t="shared" si="1"/>
        <v>68</v>
      </c>
      <c r="B70" s="38">
        <v>43042</v>
      </c>
      <c r="C70" s="40" t="s">
        <v>253</v>
      </c>
      <c r="D70" s="40">
        <v>-0.33</v>
      </c>
      <c r="E70" s="40">
        <v>2.36</v>
      </c>
      <c r="F70" s="40" t="s">
        <v>254</v>
      </c>
      <c r="G70" s="40" t="s">
        <v>255</v>
      </c>
    </row>
    <row r="71" spans="1:7" ht="16" thickBot="1" x14ac:dyDescent="0.4">
      <c r="A71" s="37">
        <f t="shared" si="1"/>
        <v>69</v>
      </c>
      <c r="B71" s="38">
        <v>43042</v>
      </c>
      <c r="C71" s="40" t="s">
        <v>256</v>
      </c>
      <c r="D71" s="40" t="s">
        <v>257</v>
      </c>
      <c r="E71" s="40"/>
      <c r="F71" s="40" t="s">
        <v>258</v>
      </c>
      <c r="G71" s="40" t="s">
        <v>259</v>
      </c>
    </row>
    <row r="72" spans="1:7" ht="16" thickBot="1" x14ac:dyDescent="0.4">
      <c r="A72" s="37">
        <f t="shared" si="1"/>
        <v>70</v>
      </c>
      <c r="B72" s="38">
        <v>43042</v>
      </c>
      <c r="C72" s="40" t="s">
        <v>260</v>
      </c>
      <c r="D72" s="40" t="s">
        <v>261</v>
      </c>
      <c r="E72" s="40">
        <v>10.65</v>
      </c>
      <c r="F72" s="40" t="s">
        <v>262</v>
      </c>
      <c r="G72" s="40" t="s">
        <v>263</v>
      </c>
    </row>
    <row r="73" spans="1:7" ht="16" thickBot="1" x14ac:dyDescent="0.4">
      <c r="A73" s="37">
        <f t="shared" si="1"/>
        <v>71</v>
      </c>
      <c r="B73" s="38">
        <v>43042</v>
      </c>
      <c r="C73" s="40" t="s">
        <v>264</v>
      </c>
      <c r="D73" s="40"/>
      <c r="E73" s="40">
        <v>1.91</v>
      </c>
      <c r="F73" s="40" t="s">
        <v>265</v>
      </c>
      <c r="G73" s="40">
        <v>1.3645833333333333</v>
      </c>
    </row>
    <row r="74" spans="1:7" ht="16" thickBot="1" x14ac:dyDescent="0.4">
      <c r="A74" s="37">
        <f t="shared" si="1"/>
        <v>72</v>
      </c>
      <c r="B74" s="38">
        <v>43042</v>
      </c>
      <c r="C74" s="40" t="s">
        <v>266</v>
      </c>
      <c r="D74" s="40" t="s">
        <v>267</v>
      </c>
      <c r="E74" s="40"/>
      <c r="F74" s="40" t="s">
        <v>268</v>
      </c>
      <c r="G74" s="40">
        <v>185</v>
      </c>
    </row>
    <row r="75" spans="1:7" ht="16" thickBot="1" x14ac:dyDescent="0.4">
      <c r="A75" s="37">
        <f t="shared" si="1"/>
        <v>73</v>
      </c>
      <c r="B75" s="38">
        <v>43042</v>
      </c>
      <c r="C75" s="40" t="s">
        <v>269</v>
      </c>
      <c r="D75" s="40" t="s">
        <v>270</v>
      </c>
      <c r="E75" s="40">
        <v>-1.81</v>
      </c>
      <c r="F75" s="40" t="s">
        <v>271</v>
      </c>
      <c r="G75" s="40" t="s">
        <v>273</v>
      </c>
    </row>
    <row r="76" spans="1:7" ht="16" thickBot="1" x14ac:dyDescent="0.4">
      <c r="A76" s="37">
        <f t="shared" si="1"/>
        <v>74</v>
      </c>
      <c r="B76" s="38">
        <v>43042</v>
      </c>
      <c r="C76" s="40" t="s">
        <v>274</v>
      </c>
      <c r="D76" s="40" t="s">
        <v>275</v>
      </c>
      <c r="E76" s="40">
        <v>-3.13</v>
      </c>
      <c r="F76" s="40" t="s">
        <v>276</v>
      </c>
      <c r="G76" s="40" t="s">
        <v>278</v>
      </c>
    </row>
    <row r="77" spans="1:7" ht="16" thickBot="1" x14ac:dyDescent="0.4">
      <c r="A77" s="37">
        <f t="shared" si="1"/>
        <v>75</v>
      </c>
      <c r="B77" s="38">
        <v>43042</v>
      </c>
      <c r="C77" s="40" t="s">
        <v>279</v>
      </c>
      <c r="D77" s="40">
        <v>-0.4</v>
      </c>
      <c r="E77" s="40">
        <v>-3.07</v>
      </c>
      <c r="F77" s="40" t="s">
        <v>280</v>
      </c>
      <c r="G77" s="40" t="s">
        <v>282</v>
      </c>
    </row>
    <row r="78" spans="1:7" ht="16" thickBot="1" x14ac:dyDescent="0.4">
      <c r="A78" s="37">
        <f t="shared" si="1"/>
        <v>76</v>
      </c>
      <c r="B78" s="38">
        <v>43042</v>
      </c>
      <c r="C78" s="40" t="s">
        <v>283</v>
      </c>
      <c r="D78" s="40">
        <v>-0.38</v>
      </c>
      <c r="E78" s="40"/>
      <c r="F78" s="40" t="s">
        <v>285</v>
      </c>
      <c r="G78" s="40" t="s">
        <v>286</v>
      </c>
    </row>
    <row r="79" spans="1:7" ht="16" thickBot="1" x14ac:dyDescent="0.4">
      <c r="A79" s="37">
        <f t="shared" si="1"/>
        <v>77</v>
      </c>
      <c r="B79" s="38">
        <v>43042</v>
      </c>
      <c r="C79" s="40" t="s">
        <v>287</v>
      </c>
      <c r="D79" s="40">
        <v>-0.28999999999999998</v>
      </c>
      <c r="E79" s="40"/>
      <c r="F79" s="40" t="s">
        <v>289</v>
      </c>
      <c r="G79" s="40" t="s">
        <v>290</v>
      </c>
    </row>
    <row r="80" spans="1:7" ht="16" thickBot="1" x14ac:dyDescent="0.4">
      <c r="A80" s="37">
        <f t="shared" si="1"/>
        <v>78</v>
      </c>
      <c r="B80" s="38">
        <v>43042</v>
      </c>
      <c r="C80" s="40" t="s">
        <v>291</v>
      </c>
      <c r="D80" s="40" t="s">
        <v>270</v>
      </c>
      <c r="E80" s="40">
        <v>3.12</v>
      </c>
      <c r="F80" s="40" t="s">
        <v>292</v>
      </c>
      <c r="G80" s="40" t="s">
        <v>294</v>
      </c>
    </row>
    <row r="81" spans="1:7" ht="16" thickBot="1" x14ac:dyDescent="0.4">
      <c r="A81" s="37">
        <f t="shared" si="1"/>
        <v>79</v>
      </c>
      <c r="B81" s="38">
        <v>43042</v>
      </c>
      <c r="C81" s="40" t="s">
        <v>295</v>
      </c>
      <c r="D81" s="40" t="s">
        <v>296</v>
      </c>
      <c r="E81" s="40">
        <v>2.34</v>
      </c>
      <c r="F81" s="40" t="s">
        <v>297</v>
      </c>
      <c r="G81" s="40" t="s">
        <v>299</v>
      </c>
    </row>
    <row r="82" spans="1:7" ht="16" thickBot="1" x14ac:dyDescent="0.4">
      <c r="A82" s="37">
        <f t="shared" si="1"/>
        <v>80</v>
      </c>
      <c r="B82" s="38">
        <v>43042</v>
      </c>
      <c r="C82" s="40" t="s">
        <v>300</v>
      </c>
      <c r="D82" s="40">
        <v>0.62</v>
      </c>
      <c r="E82" s="40"/>
      <c r="F82" s="40" t="s">
        <v>301</v>
      </c>
      <c r="G82" s="40" t="s">
        <v>302</v>
      </c>
    </row>
    <row r="83" spans="1:7" ht="16" thickBot="1" x14ac:dyDescent="0.4">
      <c r="A83" s="37">
        <f t="shared" si="1"/>
        <v>81</v>
      </c>
      <c r="B83" s="38">
        <v>43042</v>
      </c>
      <c r="C83" s="40" t="s">
        <v>303</v>
      </c>
      <c r="D83" s="40">
        <v>0.52</v>
      </c>
      <c r="E83" s="40">
        <v>2.64</v>
      </c>
      <c r="F83" s="40" t="s">
        <v>304</v>
      </c>
      <c r="G83" s="40" t="s">
        <v>305</v>
      </c>
    </row>
    <row r="84" spans="1:7" ht="16" thickBot="1" x14ac:dyDescent="0.4">
      <c r="A84" s="37">
        <f t="shared" si="1"/>
        <v>82</v>
      </c>
      <c r="B84" s="38">
        <v>43042</v>
      </c>
      <c r="C84" s="40" t="s">
        <v>306</v>
      </c>
      <c r="D84" s="40"/>
      <c r="E84" s="40">
        <v>4.03</v>
      </c>
      <c r="F84" s="40" t="s">
        <v>285</v>
      </c>
      <c r="G84" s="40" t="s">
        <v>307</v>
      </c>
    </row>
    <row r="85" spans="1:7" ht="16" thickBot="1" x14ac:dyDescent="0.4">
      <c r="A85" s="37">
        <f t="shared" si="1"/>
        <v>83</v>
      </c>
      <c r="B85" s="38">
        <v>43042</v>
      </c>
      <c r="C85" s="41" t="s">
        <v>308</v>
      </c>
      <c r="D85" s="40">
        <v>0.65</v>
      </c>
      <c r="E85" s="40"/>
      <c r="F85" s="40" t="s">
        <v>309</v>
      </c>
      <c r="G85" s="40" t="s">
        <v>310</v>
      </c>
    </row>
    <row r="86" spans="1:7" ht="19" thickBot="1" x14ac:dyDescent="0.4">
      <c r="A86" s="37">
        <f t="shared" si="1"/>
        <v>84</v>
      </c>
      <c r="B86" s="38">
        <v>43042</v>
      </c>
      <c r="C86" s="40" t="s">
        <v>311</v>
      </c>
      <c r="D86" s="42">
        <v>-0.35</v>
      </c>
      <c r="E86" s="42"/>
      <c r="F86" s="40" t="s">
        <v>313</v>
      </c>
      <c r="G86" s="40" t="s">
        <v>314</v>
      </c>
    </row>
    <row r="87" spans="1:7" ht="16" thickBot="1" x14ac:dyDescent="0.4">
      <c r="A87" s="37">
        <f t="shared" si="1"/>
        <v>85</v>
      </c>
      <c r="B87" s="38">
        <v>43042</v>
      </c>
      <c r="C87" s="40" t="s">
        <v>315</v>
      </c>
      <c r="D87" s="40">
        <v>-1.34</v>
      </c>
      <c r="E87" s="40"/>
      <c r="F87" s="40" t="s">
        <v>316</v>
      </c>
      <c r="G87" s="40" t="s">
        <v>317</v>
      </c>
    </row>
    <row r="88" spans="1:7" ht="16" thickBot="1" x14ac:dyDescent="0.4">
      <c r="A88" s="37">
        <f t="shared" si="1"/>
        <v>86</v>
      </c>
      <c r="B88" s="38">
        <v>43042</v>
      </c>
      <c r="C88" s="40" t="s">
        <v>318</v>
      </c>
      <c r="D88" s="40" t="s">
        <v>319</v>
      </c>
      <c r="E88" s="40"/>
      <c r="F88" s="40" t="s">
        <v>320</v>
      </c>
      <c r="G88" s="40" t="s">
        <v>321</v>
      </c>
    </row>
    <row r="89" spans="1:7" ht="16" thickBot="1" x14ac:dyDescent="0.4">
      <c r="A89" s="37">
        <f t="shared" si="1"/>
        <v>87</v>
      </c>
      <c r="B89" s="38">
        <v>43053</v>
      </c>
      <c r="C89" s="40" t="s">
        <v>322</v>
      </c>
      <c r="D89" s="40" t="s">
        <v>288</v>
      </c>
      <c r="E89" s="40"/>
      <c r="F89" s="40" t="s">
        <v>323</v>
      </c>
      <c r="G89" s="40" t="s">
        <v>324</v>
      </c>
    </row>
    <row r="90" spans="1:7" ht="16" thickBot="1" x14ac:dyDescent="0.4">
      <c r="A90" s="37">
        <f t="shared" si="1"/>
        <v>88</v>
      </c>
      <c r="B90" s="38">
        <v>43054</v>
      </c>
      <c r="C90" s="40" t="s">
        <v>325</v>
      </c>
      <c r="D90" s="40"/>
      <c r="E90" s="40">
        <v>-1.5</v>
      </c>
      <c r="F90" s="40" t="s">
        <v>326</v>
      </c>
      <c r="G90" s="40" t="s">
        <v>327</v>
      </c>
    </row>
    <row r="91" spans="1:7" ht="16" thickBot="1" x14ac:dyDescent="0.4">
      <c r="A91" s="37">
        <f t="shared" si="1"/>
        <v>89</v>
      </c>
      <c r="B91" s="38">
        <v>43054</v>
      </c>
      <c r="C91" s="40" t="s">
        <v>328</v>
      </c>
      <c r="D91" s="40">
        <v>2.25</v>
      </c>
      <c r="E91" s="40">
        <v>2.25</v>
      </c>
      <c r="F91" s="40" t="s">
        <v>329</v>
      </c>
      <c r="G91" s="40" t="s">
        <v>330</v>
      </c>
    </row>
    <row r="92" spans="1:7" ht="16" thickBot="1" x14ac:dyDescent="0.4">
      <c r="A92" s="37">
        <f t="shared" si="1"/>
        <v>90</v>
      </c>
      <c r="B92" s="38">
        <v>43054</v>
      </c>
      <c r="C92" s="40" t="s">
        <v>331</v>
      </c>
      <c r="D92" s="40" t="s">
        <v>332</v>
      </c>
      <c r="E92" s="40"/>
      <c r="F92" s="40" t="s">
        <v>333</v>
      </c>
      <c r="G92" s="40" t="s">
        <v>334</v>
      </c>
    </row>
    <row r="93" spans="1:7" ht="16" thickBot="1" x14ac:dyDescent="0.4">
      <c r="A93" s="37">
        <f t="shared" si="1"/>
        <v>91</v>
      </c>
      <c r="B93" s="38">
        <v>43054</v>
      </c>
      <c r="C93" s="40" t="s">
        <v>335</v>
      </c>
      <c r="D93" s="40"/>
      <c r="E93" s="40">
        <v>-3.22</v>
      </c>
      <c r="F93" s="40" t="s">
        <v>336</v>
      </c>
      <c r="G93" s="40" t="s">
        <v>337</v>
      </c>
    </row>
    <row r="94" spans="1:7" ht="16" thickBot="1" x14ac:dyDescent="0.4">
      <c r="A94" s="37">
        <f t="shared" si="1"/>
        <v>92</v>
      </c>
      <c r="B94" s="38">
        <v>43054</v>
      </c>
      <c r="C94" s="40" t="s">
        <v>338</v>
      </c>
      <c r="D94" s="40" t="s">
        <v>339</v>
      </c>
      <c r="E94" s="40"/>
      <c r="F94" s="40" t="s">
        <v>340</v>
      </c>
      <c r="G94" s="40" t="s">
        <v>341</v>
      </c>
    </row>
    <row r="95" spans="1:7" ht="16" thickBot="1" x14ac:dyDescent="0.4">
      <c r="A95" s="37">
        <f t="shared" si="1"/>
        <v>93</v>
      </c>
      <c r="B95" s="38">
        <v>43055</v>
      </c>
      <c r="C95" s="40" t="s">
        <v>342</v>
      </c>
      <c r="D95" s="40" t="s">
        <v>343</v>
      </c>
      <c r="E95" s="40">
        <v>-1.1499999999999999</v>
      </c>
      <c r="F95" s="40" t="s">
        <v>344</v>
      </c>
      <c r="G95" s="40" t="s">
        <v>345</v>
      </c>
    </row>
    <row r="96" spans="1:7" ht="16" thickBot="1" x14ac:dyDescent="0.4">
      <c r="A96" s="37">
        <f t="shared" si="1"/>
        <v>94</v>
      </c>
      <c r="B96" s="38">
        <v>43055</v>
      </c>
      <c r="C96" s="40" t="s">
        <v>346</v>
      </c>
      <c r="D96" s="40" t="s">
        <v>347</v>
      </c>
      <c r="E96" s="40">
        <v>-2.2799999999999998</v>
      </c>
      <c r="F96" s="40" t="s">
        <v>348</v>
      </c>
      <c r="G96" s="40" t="s">
        <v>349</v>
      </c>
    </row>
    <row r="97" spans="1:7" ht="16" thickBot="1" x14ac:dyDescent="0.4">
      <c r="A97" s="37">
        <f t="shared" si="1"/>
        <v>95</v>
      </c>
      <c r="B97" s="38">
        <v>43055</v>
      </c>
      <c r="C97" s="40" t="s">
        <v>350</v>
      </c>
      <c r="D97" s="40" t="s">
        <v>351</v>
      </c>
      <c r="E97" s="40">
        <v>-2.29</v>
      </c>
      <c r="F97" s="40" t="s">
        <v>298</v>
      </c>
      <c r="G97" s="40" t="s">
        <v>352</v>
      </c>
    </row>
    <row r="98" spans="1:7" ht="16" thickBot="1" x14ac:dyDescent="0.4">
      <c r="A98" s="37">
        <f t="shared" si="1"/>
        <v>96</v>
      </c>
      <c r="B98" s="38">
        <v>43055</v>
      </c>
      <c r="C98" s="40" t="s">
        <v>353</v>
      </c>
      <c r="D98" s="40" t="s">
        <v>354</v>
      </c>
      <c r="E98" s="40">
        <v>-2.76</v>
      </c>
      <c r="F98" s="40" t="s">
        <v>355</v>
      </c>
      <c r="G98" s="40" t="s">
        <v>356</v>
      </c>
    </row>
    <row r="99" spans="1:7" ht="16" thickBot="1" x14ac:dyDescent="0.4">
      <c r="A99" s="37">
        <f t="shared" si="1"/>
        <v>97</v>
      </c>
      <c r="B99" s="38">
        <v>43055</v>
      </c>
      <c r="C99" s="40" t="s">
        <v>357</v>
      </c>
      <c r="D99" s="40" t="s">
        <v>358</v>
      </c>
      <c r="E99" s="40"/>
      <c r="F99" s="40" t="s">
        <v>359</v>
      </c>
      <c r="G99" s="40" t="s">
        <v>360</v>
      </c>
    </row>
    <row r="100" spans="1:7" ht="16" thickBot="1" x14ac:dyDescent="0.4">
      <c r="A100" s="37">
        <f t="shared" si="1"/>
        <v>98</v>
      </c>
      <c r="B100" s="38">
        <v>43056</v>
      </c>
      <c r="C100" s="40" t="s">
        <v>361</v>
      </c>
      <c r="D100" s="40" t="s">
        <v>362</v>
      </c>
      <c r="E100" s="40">
        <v>-17.059999999999999</v>
      </c>
      <c r="F100" s="40" t="s">
        <v>320</v>
      </c>
      <c r="G100" s="40" t="s">
        <v>363</v>
      </c>
    </row>
    <row r="101" spans="1:7" ht="16" thickBot="1" x14ac:dyDescent="0.4">
      <c r="A101" s="37">
        <f t="shared" si="1"/>
        <v>99</v>
      </c>
      <c r="B101" s="38">
        <v>43056</v>
      </c>
      <c r="C101" s="40" t="s">
        <v>364</v>
      </c>
      <c r="D101" s="40" t="s">
        <v>365</v>
      </c>
      <c r="E101" s="40">
        <v>-2.44</v>
      </c>
      <c r="F101" s="40" t="s">
        <v>366</v>
      </c>
      <c r="G101" s="40" t="s">
        <v>367</v>
      </c>
    </row>
    <row r="102" spans="1:7" ht="16" thickBot="1" x14ac:dyDescent="0.4">
      <c r="A102" s="37">
        <f t="shared" si="1"/>
        <v>100</v>
      </c>
      <c r="B102" s="38">
        <v>43056</v>
      </c>
      <c r="C102" s="40" t="s">
        <v>368</v>
      </c>
      <c r="D102" s="40" t="s">
        <v>369</v>
      </c>
      <c r="E102" s="40"/>
      <c r="F102" s="40" t="s">
        <v>370</v>
      </c>
      <c r="G102" s="40" t="s">
        <v>371</v>
      </c>
    </row>
    <row r="103" spans="1:7" ht="16" thickBot="1" x14ac:dyDescent="0.4">
      <c r="A103" s="37">
        <f t="shared" si="1"/>
        <v>101</v>
      </c>
      <c r="B103" s="38">
        <v>43056</v>
      </c>
      <c r="C103" s="40" t="s">
        <v>372</v>
      </c>
      <c r="D103" s="40" t="s">
        <v>373</v>
      </c>
      <c r="E103" s="40">
        <v>2.5099999999999998</v>
      </c>
      <c r="F103" s="40" t="s">
        <v>374</v>
      </c>
      <c r="G103" s="40" t="s">
        <v>376</v>
      </c>
    </row>
    <row r="104" spans="1:7" ht="16" thickBot="1" x14ac:dyDescent="0.4">
      <c r="A104" s="37">
        <f t="shared" si="1"/>
        <v>102</v>
      </c>
      <c r="B104" s="38">
        <v>43056</v>
      </c>
      <c r="C104" s="40" t="s">
        <v>377</v>
      </c>
      <c r="D104" s="40">
        <v>2.87</v>
      </c>
      <c r="E104" s="40">
        <v>2.87</v>
      </c>
      <c r="F104" s="40" t="s">
        <v>378</v>
      </c>
      <c r="G104" s="40" t="s">
        <v>379</v>
      </c>
    </row>
    <row r="105" spans="1:7" ht="16" thickBot="1" x14ac:dyDescent="0.4">
      <c r="A105" s="37">
        <f t="shared" si="1"/>
        <v>103</v>
      </c>
      <c r="B105" s="38">
        <v>43056</v>
      </c>
      <c r="C105" s="40" t="s">
        <v>380</v>
      </c>
      <c r="D105" s="40" t="s">
        <v>381</v>
      </c>
      <c r="E105" s="40">
        <v>-1.71</v>
      </c>
      <c r="F105" s="40" t="s">
        <v>382</v>
      </c>
      <c r="G105" s="40" t="s">
        <v>383</v>
      </c>
    </row>
    <row r="106" spans="1:7" ht="16" thickBot="1" x14ac:dyDescent="0.4">
      <c r="A106" s="37">
        <f t="shared" si="1"/>
        <v>104</v>
      </c>
      <c r="B106" s="38">
        <v>43060</v>
      </c>
      <c r="C106" s="40" t="s">
        <v>384</v>
      </c>
      <c r="D106" s="40"/>
      <c r="E106" s="40">
        <v>2.68</v>
      </c>
      <c r="F106" s="40" t="s">
        <v>375</v>
      </c>
      <c r="G106" s="40" t="s">
        <v>385</v>
      </c>
    </row>
    <row r="107" spans="1:7" ht="16" thickBot="1" x14ac:dyDescent="0.4">
      <c r="A107" s="37">
        <f t="shared" si="1"/>
        <v>105</v>
      </c>
      <c r="B107" s="38">
        <v>43060</v>
      </c>
      <c r="C107" s="40" t="s">
        <v>386</v>
      </c>
      <c r="D107" s="40" t="s">
        <v>387</v>
      </c>
      <c r="E107" s="40"/>
      <c r="F107" s="40" t="s">
        <v>359</v>
      </c>
      <c r="G107" s="40" t="s">
        <v>388</v>
      </c>
    </row>
    <row r="108" spans="1:7" ht="16" thickBot="1" x14ac:dyDescent="0.4">
      <c r="A108" s="37">
        <f t="shared" si="1"/>
        <v>106</v>
      </c>
      <c r="B108" s="38">
        <v>43060</v>
      </c>
      <c r="C108" s="40" t="s">
        <v>389</v>
      </c>
      <c r="D108" s="40" t="s">
        <v>390</v>
      </c>
      <c r="E108" s="40"/>
      <c r="F108" s="40" t="s">
        <v>391</v>
      </c>
      <c r="G108" s="40" t="s">
        <v>392</v>
      </c>
    </row>
    <row r="109" spans="1:7" ht="16" thickBot="1" x14ac:dyDescent="0.4">
      <c r="A109" s="37">
        <f t="shared" si="1"/>
        <v>107</v>
      </c>
      <c r="B109" s="38">
        <v>43060</v>
      </c>
      <c r="C109" s="40" t="s">
        <v>393</v>
      </c>
      <c r="D109" s="40"/>
      <c r="E109" s="40" t="s">
        <v>394</v>
      </c>
      <c r="F109" s="40" t="s">
        <v>293</v>
      </c>
      <c r="G109" s="40" t="s">
        <v>395</v>
      </c>
    </row>
    <row r="110" spans="1:7" ht="16" thickBot="1" x14ac:dyDescent="0.4">
      <c r="A110" s="37">
        <f t="shared" si="1"/>
        <v>108</v>
      </c>
      <c r="B110" s="38">
        <v>43061</v>
      </c>
      <c r="C110" s="40" t="s">
        <v>396</v>
      </c>
      <c r="D110" s="40" t="s">
        <v>397</v>
      </c>
      <c r="E110" s="40"/>
      <c r="F110" s="40" t="s">
        <v>398</v>
      </c>
      <c r="G110" s="40" t="s">
        <v>399</v>
      </c>
    </row>
    <row r="111" spans="1:7" ht="16" thickBot="1" x14ac:dyDescent="0.4">
      <c r="A111" s="37">
        <f t="shared" si="1"/>
        <v>109</v>
      </c>
      <c r="B111" s="38">
        <v>43062</v>
      </c>
      <c r="C111" s="40" t="s">
        <v>400</v>
      </c>
      <c r="D111" s="40">
        <v>0.47</v>
      </c>
      <c r="E111" s="40">
        <v>1.99</v>
      </c>
      <c r="F111" s="40" t="s">
        <v>401</v>
      </c>
      <c r="G111" s="40" t="s">
        <v>402</v>
      </c>
    </row>
    <row r="112" spans="1:7" ht="16" thickBot="1" x14ac:dyDescent="0.4">
      <c r="A112" s="37">
        <f t="shared" si="1"/>
        <v>110</v>
      </c>
      <c r="B112" s="38">
        <v>43063</v>
      </c>
      <c r="C112" s="40" t="s">
        <v>403</v>
      </c>
      <c r="D112" s="40"/>
      <c r="E112" s="40">
        <v>2.75</v>
      </c>
      <c r="F112" s="40" t="s">
        <v>404</v>
      </c>
      <c r="G112" s="40" t="s">
        <v>101</v>
      </c>
    </row>
    <row r="113" spans="1:7" ht="16" thickBot="1" x14ac:dyDescent="0.4">
      <c r="A113" s="37">
        <f t="shared" si="1"/>
        <v>111</v>
      </c>
      <c r="B113" s="38">
        <v>43063</v>
      </c>
      <c r="C113" s="40" t="s">
        <v>405</v>
      </c>
      <c r="D113" s="40" t="s">
        <v>406</v>
      </c>
      <c r="E113" s="40">
        <v>5.28</v>
      </c>
      <c r="F113" s="40" t="s">
        <v>407</v>
      </c>
      <c r="G113" s="40" t="s">
        <v>409</v>
      </c>
    </row>
    <row r="114" spans="1:7" ht="16" thickBot="1" x14ac:dyDescent="0.4">
      <c r="A114" s="37">
        <f t="shared" si="1"/>
        <v>112</v>
      </c>
      <c r="B114" s="38">
        <v>43063</v>
      </c>
      <c r="C114" s="40" t="s">
        <v>410</v>
      </c>
      <c r="D114" s="40" t="s">
        <v>312</v>
      </c>
      <c r="E114" s="40"/>
      <c r="F114" s="40" t="s">
        <v>281</v>
      </c>
      <c r="G114" s="40" t="s">
        <v>411</v>
      </c>
    </row>
    <row r="115" spans="1:7" ht="16" thickBot="1" x14ac:dyDescent="0.4">
      <c r="A115" s="37">
        <f t="shared" si="1"/>
        <v>113</v>
      </c>
      <c r="B115" s="38">
        <v>43067</v>
      </c>
      <c r="C115" s="40" t="s">
        <v>412</v>
      </c>
      <c r="D115" s="40" t="s">
        <v>413</v>
      </c>
      <c r="E115" s="40"/>
      <c r="F115" s="40" t="s">
        <v>414</v>
      </c>
      <c r="G115" s="40" t="s">
        <v>415</v>
      </c>
    </row>
    <row r="116" spans="1:7" ht="16" thickBot="1" x14ac:dyDescent="0.4">
      <c r="A116" s="37">
        <f t="shared" si="1"/>
        <v>114</v>
      </c>
      <c r="B116" s="38">
        <v>43069</v>
      </c>
      <c r="C116" s="40" t="s">
        <v>416</v>
      </c>
      <c r="D116" s="40" t="s">
        <v>417</v>
      </c>
      <c r="E116" s="40">
        <v>-1.1399999999999999</v>
      </c>
      <c r="F116" s="40" t="s">
        <v>418</v>
      </c>
      <c r="G116" s="40" t="s">
        <v>419</v>
      </c>
    </row>
    <row r="117" spans="1:7" ht="16" thickBot="1" x14ac:dyDescent="0.4">
      <c r="A117" s="37">
        <f t="shared" si="1"/>
        <v>115</v>
      </c>
      <c r="B117" s="38">
        <v>43069</v>
      </c>
      <c r="C117" s="40" t="s">
        <v>420</v>
      </c>
      <c r="D117" s="40" t="s">
        <v>421</v>
      </c>
      <c r="E117" s="40"/>
      <c r="F117" s="40" t="s">
        <v>422</v>
      </c>
      <c r="G117" s="40" t="s">
        <v>423</v>
      </c>
    </row>
    <row r="118" spans="1:7" ht="16" thickBot="1" x14ac:dyDescent="0.4">
      <c r="A118" s="37">
        <f t="shared" si="1"/>
        <v>116</v>
      </c>
      <c r="B118" s="38">
        <v>43069</v>
      </c>
      <c r="C118" s="40" t="s">
        <v>424</v>
      </c>
      <c r="D118" s="40" t="s">
        <v>425</v>
      </c>
      <c r="E118" s="40"/>
      <c r="F118" s="40" t="s">
        <v>414</v>
      </c>
      <c r="G118" s="40" t="s">
        <v>426</v>
      </c>
    </row>
    <row r="119" spans="1:7" ht="16" thickBot="1" x14ac:dyDescent="0.4">
      <c r="A119" s="37">
        <f t="shared" si="1"/>
        <v>117</v>
      </c>
      <c r="B119" s="38">
        <v>43069</v>
      </c>
      <c r="C119" s="40" t="s">
        <v>427</v>
      </c>
      <c r="D119" s="40" t="s">
        <v>428</v>
      </c>
      <c r="E119" s="40"/>
      <c r="F119" s="40" t="s">
        <v>348</v>
      </c>
      <c r="G119" s="40" t="s">
        <v>429</v>
      </c>
    </row>
    <row r="120" spans="1:7" ht="16" thickBot="1" x14ac:dyDescent="0.4">
      <c r="A120" s="37">
        <f t="shared" si="1"/>
        <v>118</v>
      </c>
      <c r="B120" s="38">
        <v>43069</v>
      </c>
      <c r="C120" s="40" t="s">
        <v>430</v>
      </c>
      <c r="D120" s="40" t="s">
        <v>431</v>
      </c>
      <c r="E120" s="40"/>
      <c r="F120" s="40" t="s">
        <v>298</v>
      </c>
      <c r="G120" s="40" t="s">
        <v>432</v>
      </c>
    </row>
    <row r="121" spans="1:7" ht="16" thickBot="1" x14ac:dyDescent="0.4">
      <c r="A121" s="37">
        <f t="shared" si="1"/>
        <v>119</v>
      </c>
      <c r="B121" s="38">
        <v>43069</v>
      </c>
      <c r="C121" s="40" t="s">
        <v>433</v>
      </c>
      <c r="D121" s="40" t="s">
        <v>312</v>
      </c>
      <c r="E121" s="40"/>
      <c r="F121" s="40" t="s">
        <v>408</v>
      </c>
      <c r="G121" s="40" t="s">
        <v>434</v>
      </c>
    </row>
    <row r="122" spans="1:7" ht="16" thickBot="1" x14ac:dyDescent="0.4">
      <c r="A122" s="37">
        <f t="shared" si="1"/>
        <v>120</v>
      </c>
      <c r="B122" s="38">
        <v>43069</v>
      </c>
      <c r="C122" s="40" t="s">
        <v>435</v>
      </c>
      <c r="D122" s="40" t="s">
        <v>436</v>
      </c>
      <c r="E122" s="40"/>
      <c r="F122" s="40" t="s">
        <v>277</v>
      </c>
      <c r="G122" s="40" t="s">
        <v>437</v>
      </c>
    </row>
    <row r="123" spans="1:7" ht="16" thickBot="1" x14ac:dyDescent="0.4">
      <c r="A123" s="37">
        <f t="shared" si="1"/>
        <v>121</v>
      </c>
      <c r="B123" s="38">
        <v>43069</v>
      </c>
      <c r="C123" s="40" t="s">
        <v>438</v>
      </c>
      <c r="D123" s="40" t="s">
        <v>439</v>
      </c>
      <c r="E123" s="40"/>
      <c r="F123" s="40" t="s">
        <v>440</v>
      </c>
      <c r="G123" s="40" t="s">
        <v>441</v>
      </c>
    </row>
    <row r="124" spans="1:7" ht="16" thickBot="1" x14ac:dyDescent="0.4">
      <c r="A124" s="37">
        <f t="shared" si="1"/>
        <v>122</v>
      </c>
      <c r="B124" s="38">
        <v>43069</v>
      </c>
      <c r="C124" s="40" t="s">
        <v>442</v>
      </c>
      <c r="D124" s="40" t="s">
        <v>358</v>
      </c>
      <c r="E124" s="40"/>
      <c r="F124" s="40" t="s">
        <v>340</v>
      </c>
      <c r="G124" s="40" t="s">
        <v>443</v>
      </c>
    </row>
    <row r="125" spans="1:7" ht="16" thickBot="1" x14ac:dyDescent="0.4">
      <c r="A125" s="37">
        <f t="shared" si="1"/>
        <v>123</v>
      </c>
      <c r="B125" s="38">
        <v>43069</v>
      </c>
      <c r="C125" s="40" t="s">
        <v>444</v>
      </c>
      <c r="D125" s="40" t="s">
        <v>445</v>
      </c>
      <c r="E125" s="40"/>
      <c r="F125" s="40" t="s">
        <v>446</v>
      </c>
      <c r="G125" s="40" t="s">
        <v>447</v>
      </c>
    </row>
    <row r="126" spans="1:7" ht="16" thickBot="1" x14ac:dyDescent="0.4">
      <c r="A126" s="37">
        <f t="shared" si="1"/>
        <v>124</v>
      </c>
      <c r="B126" s="38">
        <v>43069</v>
      </c>
      <c r="C126" s="40" t="s">
        <v>448</v>
      </c>
      <c r="D126" s="40" t="s">
        <v>449</v>
      </c>
      <c r="E126" s="40"/>
      <c r="F126" s="40" t="s">
        <v>258</v>
      </c>
      <c r="G126" s="40" t="s">
        <v>450</v>
      </c>
    </row>
    <row r="127" spans="1:7" ht="16" thickBot="1" x14ac:dyDescent="0.4">
      <c r="A127" s="37">
        <f t="shared" si="1"/>
        <v>125</v>
      </c>
      <c r="B127" s="38">
        <v>43069</v>
      </c>
      <c r="C127" s="40" t="s">
        <v>451</v>
      </c>
      <c r="D127" s="40">
        <v>0.5</v>
      </c>
      <c r="E127" s="40">
        <v>7.41</v>
      </c>
      <c r="F127" s="40" t="s">
        <v>452</v>
      </c>
      <c r="G127" s="40" t="s">
        <v>453</v>
      </c>
    </row>
    <row r="128" spans="1:7" ht="16" thickBot="1" x14ac:dyDescent="0.4">
      <c r="A128" s="37">
        <f t="shared" si="1"/>
        <v>126</v>
      </c>
      <c r="B128" s="38">
        <v>43069</v>
      </c>
      <c r="C128" s="40" t="s">
        <v>454</v>
      </c>
      <c r="D128" s="40" t="s">
        <v>455</v>
      </c>
      <c r="E128" s="40"/>
      <c r="F128" s="40" t="s">
        <v>446</v>
      </c>
      <c r="G128" s="40" t="s">
        <v>456</v>
      </c>
    </row>
    <row r="129" spans="1:7" ht="16" thickBot="1" x14ac:dyDescent="0.4">
      <c r="A129" s="37">
        <f t="shared" si="1"/>
        <v>127</v>
      </c>
      <c r="B129" s="38">
        <v>43069</v>
      </c>
      <c r="C129" s="40" t="s">
        <v>457</v>
      </c>
      <c r="D129" s="40" t="s">
        <v>458</v>
      </c>
      <c r="E129" s="40"/>
      <c r="F129" s="40" t="s">
        <v>326</v>
      </c>
      <c r="G129" s="40" t="s">
        <v>459</v>
      </c>
    </row>
    <row r="130" spans="1:7" ht="16" thickBot="1" x14ac:dyDescent="0.4">
      <c r="A130" s="37">
        <f t="shared" si="1"/>
        <v>128</v>
      </c>
      <c r="B130" s="38">
        <v>43069</v>
      </c>
      <c r="C130" s="40" t="s">
        <v>460</v>
      </c>
      <c r="D130" s="40" t="s">
        <v>461</v>
      </c>
      <c r="E130" s="40"/>
      <c r="F130" s="40" t="s">
        <v>272</v>
      </c>
      <c r="G130" s="40" t="s">
        <v>462</v>
      </c>
    </row>
    <row r="131" spans="1:7" ht="16" thickBot="1" x14ac:dyDescent="0.4">
      <c r="A131" s="37">
        <f t="shared" si="1"/>
        <v>129</v>
      </c>
      <c r="B131" s="38">
        <v>43069</v>
      </c>
      <c r="C131" s="40" t="s">
        <v>463</v>
      </c>
      <c r="D131" s="40" t="s">
        <v>464</v>
      </c>
      <c r="E131" s="40"/>
      <c r="F131" s="40" t="s">
        <v>465</v>
      </c>
      <c r="G131" s="40" t="s">
        <v>466</v>
      </c>
    </row>
    <row r="132" spans="1:7" ht="16" thickBot="1" x14ac:dyDescent="0.4">
      <c r="A132" s="37">
        <f t="shared" si="1"/>
        <v>130</v>
      </c>
      <c r="B132" s="38">
        <v>43069</v>
      </c>
      <c r="C132" s="40" t="s">
        <v>467</v>
      </c>
      <c r="D132" s="40" t="s">
        <v>468</v>
      </c>
      <c r="E132" s="40"/>
      <c r="F132" s="40" t="s">
        <v>272</v>
      </c>
      <c r="G132" s="40" t="s">
        <v>469</v>
      </c>
    </row>
    <row r="133" spans="1:7" ht="16" thickBot="1" x14ac:dyDescent="0.4">
      <c r="A133" s="37">
        <f t="shared" ref="A133:A196" si="2">1+A132</f>
        <v>131</v>
      </c>
      <c r="B133" s="38">
        <v>43069</v>
      </c>
      <c r="C133" s="40" t="s">
        <v>470</v>
      </c>
      <c r="D133" s="40"/>
      <c r="E133" s="40">
        <v>-8.07</v>
      </c>
      <c r="F133" s="40" t="s">
        <v>272</v>
      </c>
      <c r="G133" s="40" t="s">
        <v>471</v>
      </c>
    </row>
    <row r="134" spans="1:7" ht="16" thickBot="1" x14ac:dyDescent="0.4">
      <c r="A134" s="37">
        <f t="shared" si="2"/>
        <v>132</v>
      </c>
      <c r="B134" s="38">
        <v>43069</v>
      </c>
      <c r="C134" s="40" t="s">
        <v>472</v>
      </c>
      <c r="D134" s="40" t="s">
        <v>473</v>
      </c>
      <c r="E134" s="40"/>
      <c r="F134" s="40" t="s">
        <v>474</v>
      </c>
      <c r="G134" s="40" t="s">
        <v>475</v>
      </c>
    </row>
    <row r="135" spans="1:7" ht="16" thickBot="1" x14ac:dyDescent="0.4">
      <c r="A135" s="37">
        <f t="shared" si="2"/>
        <v>133</v>
      </c>
      <c r="B135" s="38">
        <v>43042</v>
      </c>
      <c r="C135" s="40" t="s">
        <v>476</v>
      </c>
      <c r="D135" s="39"/>
      <c r="E135" s="39">
        <v>3.8</v>
      </c>
      <c r="F135" s="40" t="s">
        <v>477</v>
      </c>
      <c r="G135" s="40" t="s">
        <v>478</v>
      </c>
    </row>
    <row r="136" spans="1:7" ht="16" thickBot="1" x14ac:dyDescent="0.4">
      <c r="A136" s="37">
        <f t="shared" si="2"/>
        <v>134</v>
      </c>
      <c r="B136" s="38">
        <v>43042</v>
      </c>
      <c r="C136" s="40" t="s">
        <v>479</v>
      </c>
      <c r="D136" s="39" t="s">
        <v>480</v>
      </c>
      <c r="E136" s="39"/>
      <c r="F136" s="40" t="s">
        <v>320</v>
      </c>
      <c r="G136" s="40" t="s">
        <v>481</v>
      </c>
    </row>
    <row r="137" spans="1:7" ht="16" thickBot="1" x14ac:dyDescent="0.4">
      <c r="A137" s="37">
        <f t="shared" si="2"/>
        <v>135</v>
      </c>
      <c r="B137" s="38">
        <v>43042</v>
      </c>
      <c r="C137" s="40" t="s">
        <v>482</v>
      </c>
      <c r="D137" s="39" t="s">
        <v>483</v>
      </c>
      <c r="E137" s="39" t="s">
        <v>484</v>
      </c>
      <c r="F137" s="40" t="s">
        <v>485</v>
      </c>
      <c r="G137" s="40" t="s">
        <v>486</v>
      </c>
    </row>
    <row r="138" spans="1:7" ht="16" thickBot="1" x14ac:dyDescent="0.4">
      <c r="A138" s="37">
        <f t="shared" si="2"/>
        <v>136</v>
      </c>
      <c r="B138" s="38">
        <v>43042</v>
      </c>
      <c r="C138" s="40" t="s">
        <v>487</v>
      </c>
      <c r="D138" s="39" t="s">
        <v>488</v>
      </c>
      <c r="E138" s="39" t="s">
        <v>489</v>
      </c>
      <c r="F138" s="40" t="s">
        <v>490</v>
      </c>
      <c r="G138" s="40" t="s">
        <v>491</v>
      </c>
    </row>
    <row r="139" spans="1:7" ht="16" thickBot="1" x14ac:dyDescent="0.4">
      <c r="A139" s="37">
        <f t="shared" si="2"/>
        <v>137</v>
      </c>
      <c r="B139" s="38">
        <v>43042</v>
      </c>
      <c r="C139" s="40" t="s">
        <v>492</v>
      </c>
      <c r="D139" s="39" t="s">
        <v>493</v>
      </c>
      <c r="E139" s="39" t="s">
        <v>494</v>
      </c>
      <c r="F139" s="40" t="s">
        <v>495</v>
      </c>
      <c r="G139" s="40" t="s">
        <v>496</v>
      </c>
    </row>
    <row r="140" spans="1:7" ht="16" thickBot="1" x14ac:dyDescent="0.4">
      <c r="A140" s="37">
        <f t="shared" si="2"/>
        <v>138</v>
      </c>
      <c r="B140" s="38">
        <v>43042</v>
      </c>
      <c r="C140" s="40" t="s">
        <v>497</v>
      </c>
      <c r="D140" s="39" t="s">
        <v>498</v>
      </c>
      <c r="E140" s="39" t="s">
        <v>499</v>
      </c>
      <c r="F140" s="40" t="s">
        <v>500</v>
      </c>
      <c r="G140" s="40" t="s">
        <v>501</v>
      </c>
    </row>
    <row r="141" spans="1:7" ht="16" thickBot="1" x14ac:dyDescent="0.4">
      <c r="A141" s="37">
        <f t="shared" si="2"/>
        <v>139</v>
      </c>
      <c r="B141" s="38">
        <v>43042</v>
      </c>
      <c r="C141" s="40" t="s">
        <v>502</v>
      </c>
      <c r="D141" s="39" t="s">
        <v>503</v>
      </c>
      <c r="E141" s="39" t="s">
        <v>504</v>
      </c>
      <c r="F141" s="40" t="s">
        <v>505</v>
      </c>
      <c r="G141" s="40" t="s">
        <v>506</v>
      </c>
    </row>
    <row r="142" spans="1:7" ht="16" thickBot="1" x14ac:dyDescent="0.4">
      <c r="A142" s="37">
        <f t="shared" si="2"/>
        <v>140</v>
      </c>
      <c r="B142" s="38">
        <v>43042</v>
      </c>
      <c r="C142" s="40" t="s">
        <v>507</v>
      </c>
      <c r="D142" s="39" t="s">
        <v>284</v>
      </c>
      <c r="E142" s="39"/>
      <c r="F142" s="40" t="s">
        <v>508</v>
      </c>
      <c r="G142" s="40" t="s">
        <v>509</v>
      </c>
    </row>
    <row r="143" spans="1:7" ht="16" thickBot="1" x14ac:dyDescent="0.4">
      <c r="A143" s="37">
        <f t="shared" si="2"/>
        <v>141</v>
      </c>
      <c r="B143" s="38">
        <v>43042</v>
      </c>
      <c r="C143" s="41" t="s">
        <v>510</v>
      </c>
      <c r="D143" s="39" t="s">
        <v>511</v>
      </c>
      <c r="E143" s="39"/>
      <c r="F143" s="40" t="s">
        <v>512</v>
      </c>
      <c r="G143" s="40" t="s">
        <v>513</v>
      </c>
    </row>
    <row r="144" spans="1:7" ht="16" thickBot="1" x14ac:dyDescent="0.4">
      <c r="A144" s="37">
        <f t="shared" si="2"/>
        <v>142</v>
      </c>
      <c r="B144" s="38">
        <v>43042</v>
      </c>
      <c r="C144" s="40" t="s">
        <v>514</v>
      </c>
      <c r="D144" s="39" t="s">
        <v>515</v>
      </c>
      <c r="E144" s="39" t="s">
        <v>516</v>
      </c>
      <c r="F144" s="40" t="s">
        <v>517</v>
      </c>
      <c r="G144" s="40" t="s">
        <v>518</v>
      </c>
    </row>
    <row r="145" spans="1:7" ht="16" thickBot="1" x14ac:dyDescent="0.4">
      <c r="A145" s="37">
        <f t="shared" si="2"/>
        <v>143</v>
      </c>
      <c r="B145" s="38">
        <v>43042</v>
      </c>
      <c r="C145" s="40" t="s">
        <v>519</v>
      </c>
      <c r="D145" s="39" t="s">
        <v>436</v>
      </c>
      <c r="E145" s="39" t="s">
        <v>520</v>
      </c>
      <c r="F145" s="40" t="s">
        <v>521</v>
      </c>
      <c r="G145" s="40" t="s">
        <v>522</v>
      </c>
    </row>
    <row r="146" spans="1:7" ht="16" thickBot="1" x14ac:dyDescent="0.4">
      <c r="A146" s="37">
        <f t="shared" si="2"/>
        <v>144</v>
      </c>
      <c r="B146" s="38">
        <v>43042</v>
      </c>
      <c r="C146" s="40" t="s">
        <v>523</v>
      </c>
      <c r="D146" s="39"/>
      <c r="E146" s="39" t="s">
        <v>524</v>
      </c>
      <c r="F146" s="40" t="s">
        <v>316</v>
      </c>
      <c r="G146" s="40" t="s">
        <v>525</v>
      </c>
    </row>
    <row r="147" spans="1:7" ht="16" thickBot="1" x14ac:dyDescent="0.4">
      <c r="A147" s="37">
        <f t="shared" si="2"/>
        <v>145</v>
      </c>
      <c r="B147" s="38">
        <v>43042</v>
      </c>
      <c r="C147" s="40" t="s">
        <v>526</v>
      </c>
      <c r="D147" s="39" t="s">
        <v>417</v>
      </c>
      <c r="E147" s="39"/>
      <c r="F147" s="40" t="s">
        <v>527</v>
      </c>
      <c r="G147" s="40" t="s">
        <v>399</v>
      </c>
    </row>
    <row r="148" spans="1:7" ht="16" thickBot="1" x14ac:dyDescent="0.4">
      <c r="A148" s="37">
        <f t="shared" si="2"/>
        <v>146</v>
      </c>
      <c r="B148" s="38">
        <v>43047</v>
      </c>
      <c r="C148" s="40" t="s">
        <v>528</v>
      </c>
      <c r="D148" s="39" t="s">
        <v>351</v>
      </c>
      <c r="E148" s="39" t="s">
        <v>529</v>
      </c>
      <c r="F148" s="40" t="s">
        <v>320</v>
      </c>
      <c r="G148" s="40" t="s">
        <v>509</v>
      </c>
    </row>
    <row r="149" spans="1:7" ht="16" thickBot="1" x14ac:dyDescent="0.4">
      <c r="A149" s="37">
        <f t="shared" si="2"/>
        <v>147</v>
      </c>
      <c r="B149" s="38">
        <v>43048</v>
      </c>
      <c r="C149" s="40" t="s">
        <v>530</v>
      </c>
      <c r="D149" s="39" t="s">
        <v>531</v>
      </c>
      <c r="E149" s="39" t="s">
        <v>532</v>
      </c>
      <c r="F149" s="40" t="s">
        <v>533</v>
      </c>
      <c r="G149" s="40" t="s">
        <v>534</v>
      </c>
    </row>
    <row r="150" spans="1:7" ht="16" thickBot="1" x14ac:dyDescent="0.4">
      <c r="A150" s="37">
        <f t="shared" si="2"/>
        <v>148</v>
      </c>
      <c r="B150" s="38">
        <v>43048</v>
      </c>
      <c r="C150" s="40" t="s">
        <v>535</v>
      </c>
      <c r="D150" s="39"/>
      <c r="E150" s="39">
        <v>-3.3039999999999998</v>
      </c>
      <c r="F150" s="40" t="s">
        <v>508</v>
      </c>
      <c r="G150" s="40" t="s">
        <v>536</v>
      </c>
    </row>
    <row r="151" spans="1:7" ht="16" thickBot="1" x14ac:dyDescent="0.4">
      <c r="A151" s="37">
        <f t="shared" si="2"/>
        <v>149</v>
      </c>
      <c r="B151" s="38">
        <v>43048</v>
      </c>
      <c r="C151" s="40" t="s">
        <v>537</v>
      </c>
      <c r="D151" s="39" t="s">
        <v>284</v>
      </c>
      <c r="E151" s="39"/>
      <c r="F151" s="40" t="s">
        <v>320</v>
      </c>
      <c r="G151" s="40" t="s">
        <v>538</v>
      </c>
    </row>
    <row r="152" spans="1:7" ht="16" thickBot="1" x14ac:dyDescent="0.4">
      <c r="A152" s="37">
        <f t="shared" si="2"/>
        <v>150</v>
      </c>
      <c r="B152" s="38">
        <v>43048</v>
      </c>
      <c r="C152" s="40" t="s">
        <v>539</v>
      </c>
      <c r="D152" s="39" t="s">
        <v>540</v>
      </c>
      <c r="E152" s="39"/>
      <c r="F152" s="40" t="s">
        <v>508</v>
      </c>
      <c r="G152" s="40" t="s">
        <v>541</v>
      </c>
    </row>
    <row r="153" spans="1:7" ht="16" thickBot="1" x14ac:dyDescent="0.4">
      <c r="A153" s="37">
        <f t="shared" si="2"/>
        <v>151</v>
      </c>
      <c r="B153" s="38">
        <v>43048</v>
      </c>
      <c r="C153" s="40" t="s">
        <v>542</v>
      </c>
      <c r="D153" s="39" t="s">
        <v>387</v>
      </c>
      <c r="E153" s="39"/>
      <c r="F153" s="40" t="s">
        <v>508</v>
      </c>
      <c r="G153" s="40" t="s">
        <v>538</v>
      </c>
    </row>
    <row r="154" spans="1:7" ht="16" thickBot="1" x14ac:dyDescent="0.4">
      <c r="A154" s="37">
        <f t="shared" si="2"/>
        <v>152</v>
      </c>
      <c r="B154" s="38">
        <v>43048</v>
      </c>
      <c r="C154" s="40" t="s">
        <v>543</v>
      </c>
      <c r="D154" s="39" t="s">
        <v>544</v>
      </c>
      <c r="E154" s="39"/>
      <c r="F154" s="40" t="s">
        <v>545</v>
      </c>
      <c r="G154" s="40" t="s">
        <v>547</v>
      </c>
    </row>
    <row r="155" spans="1:7" ht="16" thickBot="1" x14ac:dyDescent="0.4">
      <c r="A155" s="37">
        <f t="shared" si="2"/>
        <v>153</v>
      </c>
      <c r="B155" s="38">
        <v>43048</v>
      </c>
      <c r="C155" s="40" t="s">
        <v>548</v>
      </c>
      <c r="D155" s="39"/>
      <c r="E155" s="39">
        <v>4.6399999999999997</v>
      </c>
      <c r="F155" s="40" t="s">
        <v>316</v>
      </c>
      <c r="G155" s="40" t="s">
        <v>549</v>
      </c>
    </row>
    <row r="156" spans="1:7" ht="16" thickBot="1" x14ac:dyDescent="0.4">
      <c r="A156" s="37">
        <f t="shared" si="2"/>
        <v>154</v>
      </c>
      <c r="B156" s="38">
        <v>43048</v>
      </c>
      <c r="C156" s="40" t="s">
        <v>550</v>
      </c>
      <c r="D156" s="39"/>
      <c r="E156" s="39">
        <v>6.16</v>
      </c>
      <c r="F156" s="40" t="s">
        <v>546</v>
      </c>
      <c r="G156" s="40" t="s">
        <v>551</v>
      </c>
    </row>
    <row r="157" spans="1:7" ht="16" thickBot="1" x14ac:dyDescent="0.4">
      <c r="A157" s="37">
        <f t="shared" si="2"/>
        <v>155</v>
      </c>
      <c r="B157" s="38">
        <v>43048</v>
      </c>
      <c r="C157" s="40" t="s">
        <v>552</v>
      </c>
      <c r="D157" s="39"/>
      <c r="E157" s="39">
        <v>5.25</v>
      </c>
      <c r="F157" s="40" t="s">
        <v>553</v>
      </c>
      <c r="G157" s="40" t="s">
        <v>554</v>
      </c>
    </row>
    <row r="158" spans="1:7" ht="16" thickBot="1" x14ac:dyDescent="0.4">
      <c r="A158" s="37">
        <f t="shared" si="2"/>
        <v>156</v>
      </c>
      <c r="B158" s="38">
        <v>43048</v>
      </c>
      <c r="C158" s="40" t="s">
        <v>555</v>
      </c>
      <c r="D158" s="39" t="s">
        <v>556</v>
      </c>
      <c r="E158" s="39" t="s">
        <v>557</v>
      </c>
      <c r="F158" s="40" t="s">
        <v>558</v>
      </c>
      <c r="G158" s="40" t="s">
        <v>559</v>
      </c>
    </row>
    <row r="159" spans="1:7" ht="16" thickBot="1" x14ac:dyDescent="0.4">
      <c r="A159" s="37">
        <f t="shared" si="2"/>
        <v>157</v>
      </c>
      <c r="B159" s="38">
        <v>43048</v>
      </c>
      <c r="C159" s="40" t="s">
        <v>560</v>
      </c>
      <c r="D159" s="39"/>
      <c r="E159" s="39">
        <v>2.68</v>
      </c>
      <c r="F159" s="40" t="s">
        <v>316</v>
      </c>
      <c r="G159" s="40" t="s">
        <v>561</v>
      </c>
    </row>
    <row r="160" spans="1:7" ht="16" thickBot="1" x14ac:dyDescent="0.4">
      <c r="A160" s="37">
        <f t="shared" si="2"/>
        <v>158</v>
      </c>
      <c r="B160" s="38">
        <v>43048</v>
      </c>
      <c r="C160" s="40" t="s">
        <v>562</v>
      </c>
      <c r="D160" s="39" t="s">
        <v>515</v>
      </c>
      <c r="E160" s="39" t="s">
        <v>563</v>
      </c>
      <c r="F160" s="40" t="s">
        <v>564</v>
      </c>
      <c r="G160" s="40" t="s">
        <v>565</v>
      </c>
    </row>
    <row r="161" spans="1:7" ht="16" thickBot="1" x14ac:dyDescent="0.4">
      <c r="A161" s="37">
        <f t="shared" si="2"/>
        <v>159</v>
      </c>
      <c r="B161" s="38">
        <v>43049</v>
      </c>
      <c r="C161" s="40" t="s">
        <v>566</v>
      </c>
      <c r="D161" s="39" t="s">
        <v>567</v>
      </c>
      <c r="E161" s="39" t="s">
        <v>568</v>
      </c>
      <c r="F161" s="40"/>
      <c r="G161" s="40" t="s">
        <v>569</v>
      </c>
    </row>
    <row r="162" spans="1:7" ht="16" thickBot="1" x14ac:dyDescent="0.4">
      <c r="A162" s="37">
        <f t="shared" si="2"/>
        <v>160</v>
      </c>
      <c r="B162" s="38">
        <v>43056</v>
      </c>
      <c r="C162" s="40" t="s">
        <v>570</v>
      </c>
      <c r="D162" s="39" t="s">
        <v>445</v>
      </c>
      <c r="E162" s="39"/>
      <c r="F162" s="40" t="s">
        <v>508</v>
      </c>
      <c r="G162" s="40" t="s">
        <v>571</v>
      </c>
    </row>
    <row r="163" spans="1:7" ht="16" thickBot="1" x14ac:dyDescent="0.4">
      <c r="A163" s="37">
        <f t="shared" si="2"/>
        <v>161</v>
      </c>
      <c r="B163" s="38">
        <v>43056</v>
      </c>
      <c r="C163" s="40" t="s">
        <v>572</v>
      </c>
      <c r="D163" s="39" t="s">
        <v>573</v>
      </c>
      <c r="E163" s="39"/>
      <c r="F163" s="40" t="s">
        <v>316</v>
      </c>
      <c r="G163" s="40" t="s">
        <v>574</v>
      </c>
    </row>
    <row r="164" spans="1:7" ht="16" thickBot="1" x14ac:dyDescent="0.4">
      <c r="A164" s="37">
        <f t="shared" si="2"/>
        <v>162</v>
      </c>
      <c r="B164" s="38">
        <v>43056</v>
      </c>
      <c r="C164" s="40" t="s">
        <v>575</v>
      </c>
      <c r="D164" s="39" t="s">
        <v>576</v>
      </c>
      <c r="E164" s="39" t="s">
        <v>577</v>
      </c>
      <c r="F164" s="40" t="s">
        <v>578</v>
      </c>
      <c r="G164" s="40" t="s">
        <v>579</v>
      </c>
    </row>
    <row r="165" spans="1:7" ht="16" thickBot="1" x14ac:dyDescent="0.4">
      <c r="A165" s="37">
        <f t="shared" si="2"/>
        <v>163</v>
      </c>
      <c r="B165" s="38">
        <v>43057</v>
      </c>
      <c r="C165" s="40" t="s">
        <v>580</v>
      </c>
      <c r="D165" s="39"/>
      <c r="E165" s="39">
        <v>3.69</v>
      </c>
      <c r="F165" s="40" t="s">
        <v>546</v>
      </c>
      <c r="G165" s="40" t="s">
        <v>581</v>
      </c>
    </row>
    <row r="166" spans="1:7" ht="16" thickBot="1" x14ac:dyDescent="0.4">
      <c r="A166" s="37">
        <f t="shared" si="2"/>
        <v>164</v>
      </c>
      <c r="B166" s="38">
        <v>43057</v>
      </c>
      <c r="C166" s="40" t="s">
        <v>582</v>
      </c>
      <c r="D166" s="39" t="s">
        <v>583</v>
      </c>
      <c r="E166" s="39"/>
      <c r="F166" s="40" t="s">
        <v>546</v>
      </c>
      <c r="G166" s="40" t="s">
        <v>584</v>
      </c>
    </row>
    <row r="167" spans="1:7" ht="16" thickBot="1" x14ac:dyDescent="0.4">
      <c r="A167" s="37">
        <f t="shared" si="2"/>
        <v>165</v>
      </c>
      <c r="B167" s="38">
        <v>43058</v>
      </c>
      <c r="C167" s="40" t="s">
        <v>585</v>
      </c>
      <c r="D167" s="39" t="s">
        <v>586</v>
      </c>
      <c r="E167" s="39" t="s">
        <v>587</v>
      </c>
      <c r="F167" s="40" t="s">
        <v>588</v>
      </c>
      <c r="G167" s="40" t="s">
        <v>590</v>
      </c>
    </row>
    <row r="168" spans="1:7" ht="16" thickBot="1" x14ac:dyDescent="0.4">
      <c r="A168" s="37">
        <f t="shared" si="2"/>
        <v>166</v>
      </c>
      <c r="B168" s="38">
        <v>43058</v>
      </c>
      <c r="C168" s="40" t="s">
        <v>591</v>
      </c>
      <c r="D168" s="39"/>
      <c r="E168" s="39">
        <v>5.28</v>
      </c>
      <c r="F168" s="40" t="s">
        <v>316</v>
      </c>
      <c r="G168" s="40" t="s">
        <v>592</v>
      </c>
    </row>
    <row r="169" spans="1:7" ht="16" thickBot="1" x14ac:dyDescent="0.4">
      <c r="A169" s="37">
        <f t="shared" si="2"/>
        <v>167</v>
      </c>
      <c r="B169" s="38">
        <v>43058</v>
      </c>
      <c r="C169" s="40" t="s">
        <v>593</v>
      </c>
      <c r="D169" s="39"/>
      <c r="E169" s="39">
        <v>7.21</v>
      </c>
      <c r="F169" s="40" t="s">
        <v>553</v>
      </c>
      <c r="G169" s="40" t="s">
        <v>594</v>
      </c>
    </row>
    <row r="170" spans="1:7" ht="16" thickBot="1" x14ac:dyDescent="0.4">
      <c r="A170" s="37">
        <f t="shared" si="2"/>
        <v>168</v>
      </c>
      <c r="B170" s="38">
        <v>43058</v>
      </c>
      <c r="C170" s="40" t="s">
        <v>595</v>
      </c>
      <c r="D170" s="39">
        <v>2.46</v>
      </c>
      <c r="E170" s="39">
        <v>2.46</v>
      </c>
      <c r="F170" s="40" t="s">
        <v>596</v>
      </c>
      <c r="G170" s="40" t="s">
        <v>597</v>
      </c>
    </row>
    <row r="171" spans="1:7" ht="16" thickBot="1" x14ac:dyDescent="0.4">
      <c r="A171" s="37">
        <f t="shared" si="2"/>
        <v>169</v>
      </c>
      <c r="B171" s="38">
        <v>43058</v>
      </c>
      <c r="C171" s="40" t="s">
        <v>598</v>
      </c>
      <c r="D171" s="39" t="s">
        <v>599</v>
      </c>
      <c r="E171" s="39" t="s">
        <v>600</v>
      </c>
      <c r="F171" s="40" t="s">
        <v>505</v>
      </c>
      <c r="G171" s="40" t="s">
        <v>601</v>
      </c>
    </row>
    <row r="172" spans="1:7" ht="16" thickBot="1" x14ac:dyDescent="0.4">
      <c r="A172" s="37">
        <f t="shared" si="2"/>
        <v>170</v>
      </c>
      <c r="B172" s="38">
        <v>43058</v>
      </c>
      <c r="C172" s="40" t="s">
        <v>602</v>
      </c>
      <c r="D172" s="39"/>
      <c r="E172" s="39">
        <v>12.08</v>
      </c>
      <c r="F172" s="40" t="s">
        <v>603</v>
      </c>
      <c r="G172" s="40" t="s">
        <v>604</v>
      </c>
    </row>
    <row r="173" spans="1:7" ht="16" thickBot="1" x14ac:dyDescent="0.4">
      <c r="A173" s="37">
        <f t="shared" si="2"/>
        <v>171</v>
      </c>
      <c r="B173" s="38">
        <v>43058</v>
      </c>
      <c r="C173" s="40" t="s">
        <v>605</v>
      </c>
      <c r="D173" s="39" t="s">
        <v>606</v>
      </c>
      <c r="E173" s="39"/>
      <c r="F173" s="40" t="s">
        <v>549</v>
      </c>
      <c r="G173" s="40" t="s">
        <v>607</v>
      </c>
    </row>
    <row r="174" spans="1:7" ht="16" thickBot="1" x14ac:dyDescent="0.4">
      <c r="A174" s="37">
        <f t="shared" si="2"/>
        <v>172</v>
      </c>
      <c r="B174" s="38">
        <v>43059</v>
      </c>
      <c r="C174" s="40" t="s">
        <v>608</v>
      </c>
      <c r="D174" s="39" t="s">
        <v>609</v>
      </c>
      <c r="E174" s="39" t="s">
        <v>610</v>
      </c>
      <c r="F174" s="40" t="s">
        <v>611</v>
      </c>
      <c r="G174" s="40" t="s">
        <v>612</v>
      </c>
    </row>
    <row r="175" spans="1:7" ht="16" thickBot="1" x14ac:dyDescent="0.4">
      <c r="A175" s="37">
        <f t="shared" si="2"/>
        <v>173</v>
      </c>
      <c r="B175" s="38">
        <v>43059</v>
      </c>
      <c r="C175" s="40" t="s">
        <v>613</v>
      </c>
      <c r="D175" s="39" t="s">
        <v>413</v>
      </c>
      <c r="E175" s="39" t="s">
        <v>614</v>
      </c>
      <c r="F175" s="40" t="s">
        <v>615</v>
      </c>
      <c r="G175" s="40" t="s">
        <v>616</v>
      </c>
    </row>
    <row r="176" spans="1:7" ht="16" thickBot="1" x14ac:dyDescent="0.4">
      <c r="A176" s="37">
        <f t="shared" si="2"/>
        <v>174</v>
      </c>
      <c r="B176" s="38">
        <v>43059</v>
      </c>
      <c r="C176" s="40" t="s">
        <v>617</v>
      </c>
      <c r="D176" s="39" t="s">
        <v>618</v>
      </c>
      <c r="E176" s="39" t="s">
        <v>619</v>
      </c>
      <c r="F176" s="40" t="s">
        <v>517</v>
      </c>
      <c r="G176" s="40" t="s">
        <v>620</v>
      </c>
    </row>
    <row r="177" spans="1:7" ht="16" thickBot="1" x14ac:dyDescent="0.4">
      <c r="A177" s="37">
        <f t="shared" si="2"/>
        <v>175</v>
      </c>
      <c r="B177" s="38">
        <v>43059</v>
      </c>
      <c r="C177" s="40" t="s">
        <v>621</v>
      </c>
      <c r="D177" s="39" t="s">
        <v>622</v>
      </c>
      <c r="E177" s="39" t="s">
        <v>623</v>
      </c>
      <c r="F177" s="40" t="s">
        <v>624</v>
      </c>
      <c r="G177" s="40" t="s">
        <v>625</v>
      </c>
    </row>
    <row r="178" spans="1:7" ht="16" thickBot="1" x14ac:dyDescent="0.4">
      <c r="A178" s="37">
        <f t="shared" si="2"/>
        <v>176</v>
      </c>
      <c r="B178" s="38">
        <v>43059</v>
      </c>
      <c r="C178" s="40" t="s">
        <v>626</v>
      </c>
      <c r="D178" s="39" t="s">
        <v>627</v>
      </c>
      <c r="E178" s="39" t="s">
        <v>628</v>
      </c>
      <c r="F178" s="40" t="s">
        <v>629</v>
      </c>
      <c r="G178" s="40" t="s">
        <v>630</v>
      </c>
    </row>
    <row r="179" spans="1:7" ht="16" thickBot="1" x14ac:dyDescent="0.4">
      <c r="A179" s="37">
        <f t="shared" si="2"/>
        <v>177</v>
      </c>
      <c r="B179" s="38">
        <v>43059</v>
      </c>
      <c r="C179" s="40" t="s">
        <v>631</v>
      </c>
      <c r="D179" s="39" t="s">
        <v>627</v>
      </c>
      <c r="E179" s="39" t="s">
        <v>628</v>
      </c>
      <c r="F179" s="40" t="s">
        <v>632</v>
      </c>
      <c r="G179" s="40" t="s">
        <v>633</v>
      </c>
    </row>
    <row r="180" spans="1:7" ht="16" thickBot="1" x14ac:dyDescent="0.4">
      <c r="A180" s="37">
        <f t="shared" si="2"/>
        <v>178</v>
      </c>
      <c r="B180" s="38">
        <v>43059</v>
      </c>
      <c r="C180" s="40" t="s">
        <v>634</v>
      </c>
      <c r="D180" s="39"/>
      <c r="E180" s="39">
        <v>3.18</v>
      </c>
      <c r="F180" s="40" t="s">
        <v>549</v>
      </c>
      <c r="G180" s="40" t="s">
        <v>635</v>
      </c>
    </row>
    <row r="181" spans="1:7" ht="16" thickBot="1" x14ac:dyDescent="0.4">
      <c r="A181" s="37">
        <f t="shared" si="2"/>
        <v>179</v>
      </c>
      <c r="B181" s="38">
        <v>43060</v>
      </c>
      <c r="C181" s="40" t="s">
        <v>636</v>
      </c>
      <c r="D181" s="39" t="s">
        <v>637</v>
      </c>
      <c r="E181" s="39" t="s">
        <v>637</v>
      </c>
      <c r="F181" s="40" t="s">
        <v>508</v>
      </c>
      <c r="G181" s="40" t="s">
        <v>638</v>
      </c>
    </row>
    <row r="182" spans="1:7" ht="16" thickBot="1" x14ac:dyDescent="0.4">
      <c r="A182" s="37">
        <f t="shared" si="2"/>
        <v>180</v>
      </c>
      <c r="B182" s="38">
        <v>43060</v>
      </c>
      <c r="C182" s="40" t="s">
        <v>639</v>
      </c>
      <c r="D182" s="39" t="s">
        <v>640</v>
      </c>
      <c r="E182" s="39" t="s">
        <v>641</v>
      </c>
      <c r="F182" s="40" t="s">
        <v>642</v>
      </c>
      <c r="G182" s="40" t="s">
        <v>643</v>
      </c>
    </row>
    <row r="183" spans="1:7" ht="16" thickBot="1" x14ac:dyDescent="0.4">
      <c r="A183" s="37">
        <f t="shared" si="2"/>
        <v>181</v>
      </c>
      <c r="B183" s="38">
        <v>43060</v>
      </c>
      <c r="C183" s="40" t="s">
        <v>644</v>
      </c>
      <c r="D183" s="39" t="s">
        <v>645</v>
      </c>
      <c r="E183" s="39"/>
      <c r="F183" s="40" t="s">
        <v>251</v>
      </c>
      <c r="G183" s="40" t="s">
        <v>646</v>
      </c>
    </row>
    <row r="184" spans="1:7" ht="16" thickBot="1" x14ac:dyDescent="0.4">
      <c r="A184" s="37">
        <f t="shared" si="2"/>
        <v>182</v>
      </c>
      <c r="B184" s="38">
        <v>43060</v>
      </c>
      <c r="C184" s="40" t="s">
        <v>647</v>
      </c>
      <c r="D184" s="39" t="s">
        <v>648</v>
      </c>
      <c r="E184" s="39"/>
      <c r="F184" s="40" t="s">
        <v>546</v>
      </c>
      <c r="G184" s="40" t="s">
        <v>649</v>
      </c>
    </row>
    <row r="185" spans="1:7" ht="16" thickBot="1" x14ac:dyDescent="0.4">
      <c r="A185" s="37">
        <f t="shared" si="2"/>
        <v>183</v>
      </c>
      <c r="B185" s="38">
        <v>43060</v>
      </c>
      <c r="C185" s="40" t="s">
        <v>650</v>
      </c>
      <c r="D185" s="39">
        <v>1.33</v>
      </c>
      <c r="E185" s="39">
        <v>1.33</v>
      </c>
      <c r="F185" s="40" t="s">
        <v>316</v>
      </c>
      <c r="G185" s="40" t="s">
        <v>549</v>
      </c>
    </row>
    <row r="186" spans="1:7" ht="16" thickBot="1" x14ac:dyDescent="0.4">
      <c r="A186" s="37">
        <f t="shared" si="2"/>
        <v>184</v>
      </c>
      <c r="B186" s="38">
        <v>43060</v>
      </c>
      <c r="C186" s="40" t="s">
        <v>651</v>
      </c>
      <c r="D186" s="39" t="s">
        <v>652</v>
      </c>
      <c r="E186" s="39" t="s">
        <v>653</v>
      </c>
      <c r="F186" s="40" t="s">
        <v>654</v>
      </c>
      <c r="G186" s="40" t="s">
        <v>655</v>
      </c>
    </row>
    <row r="187" spans="1:7" ht="16" thickBot="1" x14ac:dyDescent="0.4">
      <c r="A187" s="37">
        <f t="shared" si="2"/>
        <v>185</v>
      </c>
      <c r="B187" s="38">
        <v>43061</v>
      </c>
      <c r="C187" s="40" t="s">
        <v>656</v>
      </c>
      <c r="D187" s="39" t="s">
        <v>657</v>
      </c>
      <c r="E187" s="39" t="s">
        <v>658</v>
      </c>
      <c r="F187" s="40" t="s">
        <v>659</v>
      </c>
      <c r="G187" s="40" t="s">
        <v>661</v>
      </c>
    </row>
    <row r="188" spans="1:7" ht="16" thickBot="1" x14ac:dyDescent="0.4">
      <c r="A188" s="37">
        <f t="shared" si="2"/>
        <v>186</v>
      </c>
      <c r="B188" s="38">
        <v>43077</v>
      </c>
      <c r="C188" s="40" t="s">
        <v>662</v>
      </c>
      <c r="D188" s="39" t="s">
        <v>663</v>
      </c>
      <c r="E188" s="39"/>
      <c r="F188" s="40" t="s">
        <v>251</v>
      </c>
      <c r="G188" s="40" t="s">
        <v>664</v>
      </c>
    </row>
    <row r="189" spans="1:7" ht="16" thickBot="1" x14ac:dyDescent="0.4">
      <c r="A189" s="37">
        <f t="shared" si="2"/>
        <v>187</v>
      </c>
      <c r="B189" s="38">
        <v>43077</v>
      </c>
      <c r="C189" s="40" t="s">
        <v>665</v>
      </c>
      <c r="D189" s="39"/>
      <c r="E189" s="39">
        <v>3.52</v>
      </c>
      <c r="F189" s="40" t="s">
        <v>316</v>
      </c>
      <c r="G189" s="40" t="s">
        <v>666</v>
      </c>
    </row>
    <row r="190" spans="1:7" ht="16" thickBot="1" x14ac:dyDescent="0.4">
      <c r="A190" s="37">
        <f t="shared" si="2"/>
        <v>188</v>
      </c>
      <c r="B190" s="38">
        <v>43077</v>
      </c>
      <c r="C190" s="40" t="s">
        <v>667</v>
      </c>
      <c r="D190" s="39" t="s">
        <v>609</v>
      </c>
      <c r="E190" s="39"/>
      <c r="F190" s="40" t="s">
        <v>508</v>
      </c>
      <c r="G190" s="40" t="s">
        <v>119</v>
      </c>
    </row>
    <row r="191" spans="1:7" ht="16" thickBot="1" x14ac:dyDescent="0.4">
      <c r="A191" s="37">
        <f t="shared" si="2"/>
        <v>189</v>
      </c>
      <c r="B191" s="38">
        <v>43077</v>
      </c>
      <c r="C191" s="40" t="s">
        <v>668</v>
      </c>
      <c r="D191" s="39" t="s">
        <v>609</v>
      </c>
      <c r="E191" s="39"/>
      <c r="F191" s="40" t="s">
        <v>512</v>
      </c>
      <c r="G191" s="40" t="s">
        <v>669</v>
      </c>
    </row>
    <row r="192" spans="1:7" ht="16" thickBot="1" x14ac:dyDescent="0.4">
      <c r="A192" s="37">
        <f t="shared" si="2"/>
        <v>190</v>
      </c>
      <c r="B192" s="38">
        <v>43077</v>
      </c>
      <c r="C192" s="40" t="s">
        <v>670</v>
      </c>
      <c r="D192" s="39" t="s">
        <v>480</v>
      </c>
      <c r="E192" s="39"/>
      <c r="F192" s="40" t="s">
        <v>508</v>
      </c>
      <c r="G192" s="40" t="s">
        <v>649</v>
      </c>
    </row>
    <row r="193" spans="1:7" ht="16" thickBot="1" x14ac:dyDescent="0.4">
      <c r="A193" s="37">
        <f t="shared" si="2"/>
        <v>191</v>
      </c>
      <c r="B193" s="38">
        <v>43078</v>
      </c>
      <c r="C193" s="40" t="s">
        <v>671</v>
      </c>
      <c r="D193" s="39" t="s">
        <v>648</v>
      </c>
      <c r="E193" s="39"/>
      <c r="F193" s="40" t="s">
        <v>589</v>
      </c>
      <c r="G193" s="40" t="s">
        <v>672</v>
      </c>
    </row>
    <row r="194" spans="1:7" ht="16" thickBot="1" x14ac:dyDescent="0.4">
      <c r="A194" s="37">
        <f t="shared" si="2"/>
        <v>192</v>
      </c>
      <c r="B194" s="38">
        <v>43078</v>
      </c>
      <c r="C194" s="40" t="s">
        <v>673</v>
      </c>
      <c r="D194" s="39"/>
      <c r="E194" s="39">
        <v>5.45</v>
      </c>
      <c r="F194" s="40" t="s">
        <v>251</v>
      </c>
      <c r="G194" s="40" t="s">
        <v>536</v>
      </c>
    </row>
    <row r="195" spans="1:7" ht="16" thickBot="1" x14ac:dyDescent="0.4">
      <c r="A195" s="37">
        <f t="shared" si="2"/>
        <v>193</v>
      </c>
      <c r="B195" s="38">
        <v>43078</v>
      </c>
      <c r="C195" s="40" t="s">
        <v>674</v>
      </c>
      <c r="D195" s="39"/>
      <c r="E195" s="39">
        <v>-2.504</v>
      </c>
      <c r="F195" s="40" t="s">
        <v>316</v>
      </c>
      <c r="G195" s="40" t="s">
        <v>571</v>
      </c>
    </row>
    <row r="196" spans="1:7" ht="16" thickBot="1" x14ac:dyDescent="0.4">
      <c r="A196" s="37">
        <f t="shared" si="2"/>
        <v>194</v>
      </c>
      <c r="B196" s="38">
        <v>43079</v>
      </c>
      <c r="C196" s="40" t="s">
        <v>675</v>
      </c>
      <c r="D196" s="39" t="s">
        <v>511</v>
      </c>
      <c r="E196" s="39"/>
      <c r="F196" s="40" t="s">
        <v>301</v>
      </c>
      <c r="G196" s="40" t="s">
        <v>676</v>
      </c>
    </row>
    <row r="197" spans="1:7" ht="16" thickBot="1" x14ac:dyDescent="0.4">
      <c r="A197" s="37">
        <f t="shared" ref="A197:A260" si="3">1+A196</f>
        <v>195</v>
      </c>
      <c r="B197" s="38">
        <v>43079</v>
      </c>
      <c r="C197" s="40" t="s">
        <v>677</v>
      </c>
      <c r="D197" s="39" t="s">
        <v>678</v>
      </c>
      <c r="E197" s="39" t="s">
        <v>679</v>
      </c>
      <c r="F197" s="40" t="s">
        <v>680</v>
      </c>
      <c r="G197" s="40" t="s">
        <v>681</v>
      </c>
    </row>
    <row r="198" spans="1:7" ht="16" thickBot="1" x14ac:dyDescent="0.4">
      <c r="A198" s="37">
        <f t="shared" si="3"/>
        <v>196</v>
      </c>
      <c r="B198" s="38">
        <v>43079</v>
      </c>
      <c r="C198" s="40" t="s">
        <v>682</v>
      </c>
      <c r="D198" s="39" t="s">
        <v>683</v>
      </c>
      <c r="E198" s="39"/>
      <c r="F198" s="40" t="s">
        <v>251</v>
      </c>
      <c r="G198" s="40" t="s">
        <v>561</v>
      </c>
    </row>
    <row r="199" spans="1:7" ht="16" thickBot="1" x14ac:dyDescent="0.4">
      <c r="A199" s="37">
        <f t="shared" si="3"/>
        <v>197</v>
      </c>
      <c r="B199" s="38">
        <v>43079</v>
      </c>
      <c r="C199" s="40" t="s">
        <v>684</v>
      </c>
      <c r="D199" s="39"/>
      <c r="E199" s="39" t="s">
        <v>685</v>
      </c>
      <c r="F199" s="40" t="s">
        <v>508</v>
      </c>
      <c r="G199" s="40" t="s">
        <v>686</v>
      </c>
    </row>
    <row r="200" spans="1:7" ht="16" thickBot="1" x14ac:dyDescent="0.4">
      <c r="A200" s="37">
        <f t="shared" si="3"/>
        <v>198</v>
      </c>
      <c r="B200" s="38">
        <v>43079</v>
      </c>
      <c r="C200" s="40" t="s">
        <v>687</v>
      </c>
      <c r="D200" s="39" t="s">
        <v>493</v>
      </c>
      <c r="E200" s="39"/>
      <c r="F200" s="40" t="s">
        <v>251</v>
      </c>
      <c r="G200" s="40" t="s">
        <v>538</v>
      </c>
    </row>
    <row r="201" spans="1:7" ht="16" thickBot="1" x14ac:dyDescent="0.4">
      <c r="A201" s="37">
        <f t="shared" si="3"/>
        <v>199</v>
      </c>
      <c r="B201" s="38">
        <v>43079</v>
      </c>
      <c r="C201" s="40" t="s">
        <v>688</v>
      </c>
      <c r="D201" s="39" t="s">
        <v>689</v>
      </c>
      <c r="E201" s="39"/>
      <c r="F201" s="40" t="s">
        <v>320</v>
      </c>
      <c r="G201" s="40" t="s">
        <v>571</v>
      </c>
    </row>
    <row r="202" spans="1:7" ht="16" thickBot="1" x14ac:dyDescent="0.4">
      <c r="A202" s="37">
        <f t="shared" si="3"/>
        <v>200</v>
      </c>
      <c r="B202" s="38">
        <v>43079</v>
      </c>
      <c r="C202" s="40" t="s">
        <v>690</v>
      </c>
      <c r="D202" s="39"/>
      <c r="E202" s="39">
        <v>2.41</v>
      </c>
      <c r="F202" s="40" t="s">
        <v>301</v>
      </c>
      <c r="G202" s="40" t="s">
        <v>691</v>
      </c>
    </row>
    <row r="203" spans="1:7" ht="16" thickBot="1" x14ac:dyDescent="0.4">
      <c r="A203" s="37">
        <f t="shared" si="3"/>
        <v>201</v>
      </c>
      <c r="B203" s="38">
        <v>43079</v>
      </c>
      <c r="C203" s="40" t="s">
        <v>692</v>
      </c>
      <c r="D203" s="39"/>
      <c r="E203" s="39">
        <v>1.97</v>
      </c>
      <c r="F203" s="40" t="s">
        <v>320</v>
      </c>
      <c r="G203" s="40" t="s">
        <v>693</v>
      </c>
    </row>
    <row r="204" spans="1:7" ht="16" thickBot="1" x14ac:dyDescent="0.4">
      <c r="A204" s="37">
        <f t="shared" si="3"/>
        <v>202</v>
      </c>
      <c r="B204" s="38">
        <v>43079</v>
      </c>
      <c r="C204" s="40" t="s">
        <v>694</v>
      </c>
      <c r="D204" s="39" t="s">
        <v>695</v>
      </c>
      <c r="E204" s="39"/>
      <c r="F204" s="40" t="s">
        <v>251</v>
      </c>
      <c r="G204" s="40" t="s">
        <v>696</v>
      </c>
    </row>
    <row r="205" spans="1:7" ht="16" thickBot="1" x14ac:dyDescent="0.4">
      <c r="A205" s="37">
        <f t="shared" si="3"/>
        <v>203</v>
      </c>
      <c r="B205" s="38">
        <v>43079</v>
      </c>
      <c r="C205" s="40" t="s">
        <v>697</v>
      </c>
      <c r="D205" s="39" t="s">
        <v>425</v>
      </c>
      <c r="E205" s="39"/>
      <c r="F205" s="40" t="s">
        <v>320</v>
      </c>
      <c r="G205" s="40" t="s">
        <v>574</v>
      </c>
    </row>
    <row r="206" spans="1:7" ht="16" thickBot="1" x14ac:dyDescent="0.4">
      <c r="A206" s="37">
        <f t="shared" si="3"/>
        <v>204</v>
      </c>
      <c r="B206" s="38">
        <v>43079</v>
      </c>
      <c r="C206" s="40" t="s">
        <v>698</v>
      </c>
      <c r="D206" s="39"/>
      <c r="E206" s="39">
        <v>3.15</v>
      </c>
      <c r="F206" s="40" t="s">
        <v>320</v>
      </c>
      <c r="G206" s="40" t="s">
        <v>513</v>
      </c>
    </row>
    <row r="207" spans="1:7" ht="16" thickBot="1" x14ac:dyDescent="0.4">
      <c r="A207" s="37">
        <f t="shared" si="3"/>
        <v>205</v>
      </c>
      <c r="B207" s="38">
        <v>43079</v>
      </c>
      <c r="C207" s="40" t="s">
        <v>699</v>
      </c>
      <c r="D207" s="39" t="s">
        <v>700</v>
      </c>
      <c r="E207" s="39"/>
      <c r="F207" s="40" t="s">
        <v>320</v>
      </c>
      <c r="G207" s="40" t="s">
        <v>629</v>
      </c>
    </row>
    <row r="208" spans="1:7" ht="16" thickBot="1" x14ac:dyDescent="0.4">
      <c r="A208" s="37">
        <f t="shared" si="3"/>
        <v>206</v>
      </c>
      <c r="B208" s="38">
        <v>43079</v>
      </c>
      <c r="C208" s="40" t="s">
        <v>701</v>
      </c>
      <c r="D208" s="39"/>
      <c r="E208" s="39">
        <v>-2.3140000000000001</v>
      </c>
      <c r="F208" s="40" t="s">
        <v>508</v>
      </c>
      <c r="G208" s="40" t="s">
        <v>119</v>
      </c>
    </row>
    <row r="209" spans="1:7" ht="16" thickBot="1" x14ac:dyDescent="0.4">
      <c r="A209" s="37">
        <f t="shared" si="3"/>
        <v>207</v>
      </c>
      <c r="B209" s="38">
        <v>43079</v>
      </c>
      <c r="C209" s="40" t="s">
        <v>702</v>
      </c>
      <c r="D209" s="39"/>
      <c r="E209" s="39">
        <v>2.41</v>
      </c>
      <c r="F209" s="40" t="s">
        <v>512</v>
      </c>
      <c r="G209" s="40" t="s">
        <v>541</v>
      </c>
    </row>
    <row r="210" spans="1:7" ht="16" thickBot="1" x14ac:dyDescent="0.4">
      <c r="A210" s="37">
        <f t="shared" si="3"/>
        <v>208</v>
      </c>
      <c r="B210" s="38">
        <v>43079</v>
      </c>
      <c r="C210" s="40" t="s">
        <v>703</v>
      </c>
      <c r="D210" s="39" t="s">
        <v>455</v>
      </c>
      <c r="E210" s="39"/>
      <c r="F210" s="40" t="s">
        <v>508</v>
      </c>
      <c r="G210" s="40" t="s">
        <v>666</v>
      </c>
    </row>
    <row r="211" spans="1:7" ht="16" thickBot="1" x14ac:dyDescent="0.4">
      <c r="A211" s="37">
        <f t="shared" si="3"/>
        <v>209</v>
      </c>
      <c r="B211" s="38">
        <v>43079</v>
      </c>
      <c r="C211" s="40" t="s">
        <v>704</v>
      </c>
      <c r="D211" s="39" t="s">
        <v>705</v>
      </c>
      <c r="E211" s="39" t="s">
        <v>706</v>
      </c>
      <c r="F211" s="40" t="s">
        <v>707</v>
      </c>
      <c r="G211" s="40" t="s">
        <v>708</v>
      </c>
    </row>
    <row r="212" spans="1:7" ht="16" thickBot="1" x14ac:dyDescent="0.4">
      <c r="A212" s="37">
        <f t="shared" si="3"/>
        <v>210</v>
      </c>
      <c r="B212" s="38">
        <v>43080</v>
      </c>
      <c r="C212" s="40" t="s">
        <v>709</v>
      </c>
      <c r="D212" s="39" t="s">
        <v>387</v>
      </c>
      <c r="E212" s="39"/>
      <c r="F212" s="40" t="s">
        <v>553</v>
      </c>
      <c r="G212" s="40" t="s">
        <v>710</v>
      </c>
    </row>
    <row r="213" spans="1:7" ht="16" thickBot="1" x14ac:dyDescent="0.4">
      <c r="A213" s="37">
        <f t="shared" si="3"/>
        <v>211</v>
      </c>
      <c r="B213" s="38">
        <v>43080</v>
      </c>
      <c r="C213" s="40" t="s">
        <v>711</v>
      </c>
      <c r="D213" s="39"/>
      <c r="E213" s="39">
        <v>3.76</v>
      </c>
      <c r="F213" s="40" t="s">
        <v>508</v>
      </c>
      <c r="G213" s="40" t="s">
        <v>513</v>
      </c>
    </row>
    <row r="214" spans="1:7" ht="16" thickBot="1" x14ac:dyDescent="0.4">
      <c r="A214" s="37">
        <f t="shared" si="3"/>
        <v>212</v>
      </c>
      <c r="B214" s="38">
        <v>43080</v>
      </c>
      <c r="C214" s="40" t="s">
        <v>712</v>
      </c>
      <c r="D214" s="39"/>
      <c r="E214" s="39" t="s">
        <v>713</v>
      </c>
      <c r="F214" s="40" t="s">
        <v>596</v>
      </c>
      <c r="G214" s="40" t="s">
        <v>239</v>
      </c>
    </row>
    <row r="215" spans="1:7" ht="16" thickBot="1" x14ac:dyDescent="0.4">
      <c r="A215" s="37">
        <f t="shared" si="3"/>
        <v>213</v>
      </c>
      <c r="B215" s="38">
        <v>43080</v>
      </c>
      <c r="C215" s="40" t="s">
        <v>714</v>
      </c>
      <c r="D215" s="39" t="s">
        <v>715</v>
      </c>
      <c r="E215" s="39" t="s">
        <v>716</v>
      </c>
      <c r="F215" s="40" t="s">
        <v>717</v>
      </c>
      <c r="G215" s="40" t="s">
        <v>718</v>
      </c>
    </row>
    <row r="216" spans="1:7" ht="16" thickBot="1" x14ac:dyDescent="0.4">
      <c r="A216" s="37">
        <f t="shared" si="3"/>
        <v>214</v>
      </c>
      <c r="B216" s="38">
        <v>43081</v>
      </c>
      <c r="C216" s="40" t="s">
        <v>719</v>
      </c>
      <c r="D216" s="39" t="s">
        <v>720</v>
      </c>
      <c r="E216" s="39"/>
      <c r="F216" s="40" t="s">
        <v>320</v>
      </c>
      <c r="G216" s="40" t="s">
        <v>721</v>
      </c>
    </row>
    <row r="217" spans="1:7" ht="16" thickBot="1" x14ac:dyDescent="0.4">
      <c r="A217" s="37">
        <f t="shared" si="3"/>
        <v>215</v>
      </c>
      <c r="B217" s="38">
        <v>43081</v>
      </c>
      <c r="C217" s="40" t="s">
        <v>722</v>
      </c>
      <c r="D217" s="39"/>
      <c r="E217" s="39" t="s">
        <v>723</v>
      </c>
      <c r="F217" s="40" t="s">
        <v>512</v>
      </c>
      <c r="G217" s="40" t="s">
        <v>724</v>
      </c>
    </row>
    <row r="218" spans="1:7" ht="16" thickBot="1" x14ac:dyDescent="0.4">
      <c r="A218" s="37">
        <f t="shared" si="3"/>
        <v>216</v>
      </c>
      <c r="B218" s="38">
        <v>43081</v>
      </c>
      <c r="C218" s="40" t="s">
        <v>725</v>
      </c>
      <c r="D218" s="39" t="s">
        <v>726</v>
      </c>
      <c r="E218" s="39" t="s">
        <v>727</v>
      </c>
      <c r="F218" s="40" t="s">
        <v>728</v>
      </c>
      <c r="G218" s="40" t="s">
        <v>729</v>
      </c>
    </row>
    <row r="219" spans="1:7" ht="16" thickBot="1" x14ac:dyDescent="0.4">
      <c r="A219" s="37">
        <f t="shared" si="3"/>
        <v>217</v>
      </c>
      <c r="B219" s="38">
        <v>43081</v>
      </c>
      <c r="C219" s="40" t="s">
        <v>730</v>
      </c>
      <c r="D219" s="39"/>
      <c r="E219" s="39" t="s">
        <v>731</v>
      </c>
      <c r="F219" s="40" t="s">
        <v>512</v>
      </c>
      <c r="G219" s="40" t="s">
        <v>239</v>
      </c>
    </row>
    <row r="220" spans="1:7" ht="16" thickBot="1" x14ac:dyDescent="0.4">
      <c r="A220" s="37">
        <f t="shared" si="3"/>
        <v>218</v>
      </c>
      <c r="B220" s="38">
        <v>43081</v>
      </c>
      <c r="C220" s="40" t="s">
        <v>732</v>
      </c>
      <c r="D220" s="39" t="s">
        <v>733</v>
      </c>
      <c r="E220" s="39" t="s">
        <v>734</v>
      </c>
      <c r="F220" s="40" t="s">
        <v>735</v>
      </c>
      <c r="G220" s="40" t="s">
        <v>736</v>
      </c>
    </row>
    <row r="221" spans="1:7" ht="16" thickBot="1" x14ac:dyDescent="0.4">
      <c r="A221" s="37">
        <f t="shared" si="3"/>
        <v>219</v>
      </c>
      <c r="B221" s="38">
        <v>43081</v>
      </c>
      <c r="C221" s="40" t="s">
        <v>737</v>
      </c>
      <c r="D221" s="39" t="s">
        <v>738</v>
      </c>
      <c r="E221" s="39" t="s">
        <v>727</v>
      </c>
      <c r="F221" s="40" t="s">
        <v>578</v>
      </c>
      <c r="G221" s="40" t="s">
        <v>739</v>
      </c>
    </row>
    <row r="222" spans="1:7" ht="16" thickBot="1" x14ac:dyDescent="0.4">
      <c r="A222" s="37">
        <f t="shared" si="3"/>
        <v>220</v>
      </c>
      <c r="B222" s="38">
        <v>43081</v>
      </c>
      <c r="C222" s="40" t="s">
        <v>740</v>
      </c>
      <c r="D222" s="39" t="s">
        <v>741</v>
      </c>
      <c r="E222" s="39" t="s">
        <v>741</v>
      </c>
      <c r="F222" s="40" t="s">
        <v>589</v>
      </c>
      <c r="G222" s="40" t="s">
        <v>710</v>
      </c>
    </row>
    <row r="223" spans="1:7" ht="16" thickBot="1" x14ac:dyDescent="0.4">
      <c r="A223" s="37">
        <f t="shared" si="3"/>
        <v>221</v>
      </c>
      <c r="B223" s="38">
        <v>43081</v>
      </c>
      <c r="C223" s="40" t="s">
        <v>742</v>
      </c>
      <c r="D223" s="39" t="s">
        <v>586</v>
      </c>
      <c r="E223" s="39" t="s">
        <v>586</v>
      </c>
      <c r="F223" s="40" t="s">
        <v>512</v>
      </c>
      <c r="G223" s="40" t="s">
        <v>743</v>
      </c>
    </row>
    <row r="224" spans="1:7" ht="16" thickBot="1" x14ac:dyDescent="0.4">
      <c r="A224" s="37">
        <f t="shared" si="3"/>
        <v>222</v>
      </c>
      <c r="B224" s="38">
        <v>43081</v>
      </c>
      <c r="C224" s="40" t="s">
        <v>744</v>
      </c>
      <c r="D224" s="39" t="s">
        <v>745</v>
      </c>
      <c r="E224" s="39" t="s">
        <v>746</v>
      </c>
      <c r="F224" s="40" t="s">
        <v>747</v>
      </c>
      <c r="G224" s="40" t="s">
        <v>748</v>
      </c>
    </row>
    <row r="225" spans="1:7" ht="16" thickBot="1" x14ac:dyDescent="0.4">
      <c r="A225" s="37">
        <f t="shared" si="3"/>
        <v>223</v>
      </c>
      <c r="B225" s="38">
        <v>43081</v>
      </c>
      <c r="C225" s="40" t="s">
        <v>749</v>
      </c>
      <c r="D225" s="39"/>
      <c r="E225" s="39" t="s">
        <v>750</v>
      </c>
      <c r="F225" s="40" t="s">
        <v>508</v>
      </c>
      <c r="G225" s="40" t="s">
        <v>751</v>
      </c>
    </row>
    <row r="226" spans="1:7" ht="16" thickBot="1" x14ac:dyDescent="0.4">
      <c r="A226" s="37">
        <f t="shared" si="3"/>
        <v>224</v>
      </c>
      <c r="B226" s="38">
        <v>43081</v>
      </c>
      <c r="C226" s="40" t="s">
        <v>752</v>
      </c>
      <c r="D226" s="39"/>
      <c r="E226" s="39">
        <v>-6.524</v>
      </c>
      <c r="F226" s="40" t="s">
        <v>477</v>
      </c>
      <c r="G226" s="40" t="s">
        <v>753</v>
      </c>
    </row>
    <row r="227" spans="1:7" ht="16" thickBot="1" x14ac:dyDescent="0.4">
      <c r="A227" s="37">
        <f t="shared" si="3"/>
        <v>225</v>
      </c>
      <c r="B227" s="38">
        <v>43081</v>
      </c>
      <c r="C227" s="40" t="s">
        <v>754</v>
      </c>
      <c r="D227" s="39" t="s">
        <v>755</v>
      </c>
      <c r="E227" s="39"/>
      <c r="F227" s="40" t="s">
        <v>512</v>
      </c>
      <c r="G227" s="40" t="s">
        <v>756</v>
      </c>
    </row>
    <row r="228" spans="1:7" ht="16" thickBot="1" x14ac:dyDescent="0.4">
      <c r="A228" s="37">
        <f t="shared" si="3"/>
        <v>226</v>
      </c>
      <c r="B228" s="38">
        <v>43081</v>
      </c>
      <c r="C228" s="40" t="s">
        <v>757</v>
      </c>
      <c r="D228" s="39" t="s">
        <v>741</v>
      </c>
      <c r="E228" s="39"/>
      <c r="F228" s="40" t="s">
        <v>251</v>
      </c>
      <c r="G228" s="40" t="s">
        <v>571</v>
      </c>
    </row>
    <row r="229" spans="1:7" ht="16" thickBot="1" x14ac:dyDescent="0.4">
      <c r="A229" s="37">
        <f t="shared" si="3"/>
        <v>227</v>
      </c>
      <c r="B229" s="38">
        <v>43081</v>
      </c>
      <c r="C229" s="40" t="s">
        <v>758</v>
      </c>
      <c r="D229" s="39" t="s">
        <v>759</v>
      </c>
      <c r="E229" s="39" t="s">
        <v>760</v>
      </c>
      <c r="F229" s="40" t="s">
        <v>761</v>
      </c>
      <c r="G229" s="40" t="s">
        <v>762</v>
      </c>
    </row>
    <row r="230" spans="1:7" ht="16" thickBot="1" x14ac:dyDescent="0.4">
      <c r="A230" s="37">
        <f t="shared" si="3"/>
        <v>228</v>
      </c>
      <c r="B230" s="38">
        <v>43081</v>
      </c>
      <c r="C230" s="40" t="s">
        <v>763</v>
      </c>
      <c r="D230" s="39"/>
      <c r="E230" s="39">
        <v>11.59</v>
      </c>
      <c r="F230" s="40" t="s">
        <v>477</v>
      </c>
      <c r="G230" s="40" t="s">
        <v>660</v>
      </c>
    </row>
    <row r="231" spans="1:7" ht="16" thickBot="1" x14ac:dyDescent="0.4">
      <c r="A231" s="37">
        <f t="shared" si="3"/>
        <v>229</v>
      </c>
      <c r="B231" s="38">
        <v>43081</v>
      </c>
      <c r="C231" s="40" t="s">
        <v>764</v>
      </c>
      <c r="D231" s="39" t="s">
        <v>765</v>
      </c>
      <c r="E231" s="39"/>
      <c r="F231" s="40" t="s">
        <v>512</v>
      </c>
      <c r="G231" s="40" t="s">
        <v>766</v>
      </c>
    </row>
    <row r="232" spans="1:7" ht="16" thickBot="1" x14ac:dyDescent="0.4">
      <c r="A232" s="37">
        <f t="shared" si="3"/>
        <v>230</v>
      </c>
      <c r="B232" s="38">
        <v>43081</v>
      </c>
      <c r="C232" s="40" t="s">
        <v>767</v>
      </c>
      <c r="D232" s="39" t="s">
        <v>768</v>
      </c>
      <c r="E232" s="39"/>
      <c r="F232" s="40" t="s">
        <v>512</v>
      </c>
      <c r="G232" s="40" t="s">
        <v>769</v>
      </c>
    </row>
    <row r="233" spans="1:7" ht="16" thickBot="1" x14ac:dyDescent="0.4">
      <c r="A233" s="37">
        <f t="shared" si="3"/>
        <v>231</v>
      </c>
      <c r="B233" s="38">
        <v>43081</v>
      </c>
      <c r="C233" s="40" t="s">
        <v>770</v>
      </c>
      <c r="D233" s="39" t="s">
        <v>503</v>
      </c>
      <c r="E233" s="39" t="s">
        <v>771</v>
      </c>
      <c r="F233" s="40" t="s">
        <v>772</v>
      </c>
      <c r="G233" s="40" t="s">
        <v>773</v>
      </c>
    </row>
    <row r="234" spans="1:7" ht="16" thickBot="1" x14ac:dyDescent="0.4">
      <c r="A234" s="37">
        <f t="shared" si="3"/>
        <v>232</v>
      </c>
      <c r="B234" s="38">
        <v>43081</v>
      </c>
      <c r="C234" s="40" t="s">
        <v>774</v>
      </c>
      <c r="D234" s="39" t="s">
        <v>775</v>
      </c>
      <c r="E234" s="39" t="s">
        <v>776</v>
      </c>
      <c r="F234" s="40" t="s">
        <v>777</v>
      </c>
      <c r="G234" s="40" t="s">
        <v>778</v>
      </c>
    </row>
    <row r="235" spans="1:7" ht="16" thickBot="1" x14ac:dyDescent="0.4">
      <c r="A235" s="37">
        <f t="shared" si="3"/>
        <v>233</v>
      </c>
      <c r="B235" s="38">
        <v>43081</v>
      </c>
      <c r="C235" s="40" t="s">
        <v>779</v>
      </c>
      <c r="D235" s="39"/>
      <c r="E235" s="39">
        <v>-7.61</v>
      </c>
      <c r="F235" s="40" t="s">
        <v>512</v>
      </c>
      <c r="G235" s="40" t="s">
        <v>780</v>
      </c>
    </row>
    <row r="236" spans="1:7" ht="16" thickBot="1" x14ac:dyDescent="0.4">
      <c r="A236" s="37">
        <f t="shared" si="3"/>
        <v>234</v>
      </c>
      <c r="B236" s="38">
        <v>43081</v>
      </c>
      <c r="C236" s="40" t="s">
        <v>781</v>
      </c>
      <c r="D236" s="39" t="s">
        <v>782</v>
      </c>
      <c r="E236" s="39"/>
      <c r="F236" s="40" t="s">
        <v>508</v>
      </c>
      <c r="G236" s="40" t="s">
        <v>783</v>
      </c>
    </row>
    <row r="237" spans="1:7" ht="16" thickBot="1" x14ac:dyDescent="0.4">
      <c r="A237" s="37">
        <f t="shared" si="3"/>
        <v>235</v>
      </c>
      <c r="B237" s="38">
        <v>43081</v>
      </c>
      <c r="C237" s="40" t="s">
        <v>784</v>
      </c>
      <c r="D237" s="39" t="s">
        <v>785</v>
      </c>
      <c r="E237" s="39" t="s">
        <v>786</v>
      </c>
      <c r="F237" s="40" t="s">
        <v>787</v>
      </c>
      <c r="G237" s="40" t="s">
        <v>788</v>
      </c>
    </row>
    <row r="238" spans="1:7" ht="16" thickBot="1" x14ac:dyDescent="0.4">
      <c r="A238" s="37">
        <f t="shared" si="3"/>
        <v>236</v>
      </c>
      <c r="B238" s="38">
        <v>43081</v>
      </c>
      <c r="C238" s="40" t="s">
        <v>789</v>
      </c>
      <c r="D238" s="39" t="s">
        <v>599</v>
      </c>
      <c r="E238" s="39" t="s">
        <v>790</v>
      </c>
      <c r="F238" s="40" t="s">
        <v>533</v>
      </c>
      <c r="G238" s="40" t="s">
        <v>791</v>
      </c>
    </row>
    <row r="239" spans="1:7" ht="16" thickBot="1" x14ac:dyDescent="0.4">
      <c r="A239" s="37">
        <f t="shared" si="3"/>
        <v>237</v>
      </c>
      <c r="B239" s="38">
        <v>43081</v>
      </c>
      <c r="C239" s="40" t="s">
        <v>792</v>
      </c>
      <c r="D239" s="39" t="s">
        <v>793</v>
      </c>
      <c r="E239" s="39"/>
      <c r="F239" s="40" t="s">
        <v>316</v>
      </c>
      <c r="G239" s="40" t="s">
        <v>721</v>
      </c>
    </row>
    <row r="240" spans="1:7" ht="16" thickBot="1" x14ac:dyDescent="0.4">
      <c r="A240" s="37">
        <f t="shared" si="3"/>
        <v>238</v>
      </c>
      <c r="B240" s="38">
        <v>43081</v>
      </c>
      <c r="C240" s="40" t="s">
        <v>794</v>
      </c>
      <c r="D240" s="39" t="s">
        <v>795</v>
      </c>
      <c r="E240" s="39"/>
      <c r="F240" s="40" t="s">
        <v>508</v>
      </c>
      <c r="G240" s="40" t="s">
        <v>796</v>
      </c>
    </row>
    <row r="241" spans="1:7" ht="16" thickBot="1" x14ac:dyDescent="0.4">
      <c r="A241" s="37">
        <f t="shared" si="3"/>
        <v>239</v>
      </c>
      <c r="B241" s="38">
        <v>43081</v>
      </c>
      <c r="C241" s="40" t="s">
        <v>797</v>
      </c>
      <c r="D241" s="39" t="s">
        <v>798</v>
      </c>
      <c r="E241" s="39"/>
      <c r="F241" s="40" t="s">
        <v>251</v>
      </c>
      <c r="G241" s="40" t="s">
        <v>799</v>
      </c>
    </row>
    <row r="242" spans="1:7" ht="16" thickBot="1" x14ac:dyDescent="0.4">
      <c r="A242" s="37">
        <f t="shared" si="3"/>
        <v>240</v>
      </c>
      <c r="B242" s="38">
        <v>43081</v>
      </c>
      <c r="C242" s="40" t="s">
        <v>800</v>
      </c>
      <c r="D242" s="39" t="s">
        <v>801</v>
      </c>
      <c r="E242" s="39" t="s">
        <v>802</v>
      </c>
      <c r="F242" s="40" t="s">
        <v>521</v>
      </c>
      <c r="G242" s="40" t="s">
        <v>803</v>
      </c>
    </row>
    <row r="243" spans="1:7" ht="16" thickBot="1" x14ac:dyDescent="0.4">
      <c r="A243" s="37">
        <f t="shared" si="3"/>
        <v>241</v>
      </c>
      <c r="B243" s="38">
        <v>43081</v>
      </c>
      <c r="C243" s="40" t="s">
        <v>804</v>
      </c>
      <c r="D243" s="39" t="s">
        <v>805</v>
      </c>
      <c r="E243" s="39" t="s">
        <v>806</v>
      </c>
      <c r="F243" s="40" t="s">
        <v>807</v>
      </c>
      <c r="G243" s="40" t="s">
        <v>808</v>
      </c>
    </row>
    <row r="244" spans="1:7" ht="16" thickBot="1" x14ac:dyDescent="0.4">
      <c r="A244" s="37">
        <f t="shared" si="3"/>
        <v>242</v>
      </c>
      <c r="B244" s="38">
        <v>43081</v>
      </c>
      <c r="C244" s="40" t="s">
        <v>809</v>
      </c>
      <c r="D244" s="39" t="s">
        <v>810</v>
      </c>
      <c r="E244" s="39"/>
      <c r="F244" s="40" t="s">
        <v>512</v>
      </c>
      <c r="G244" s="40" t="s">
        <v>561</v>
      </c>
    </row>
    <row r="245" spans="1:7" ht="16" thickBot="1" x14ac:dyDescent="0.4">
      <c r="A245" s="37">
        <f t="shared" si="3"/>
        <v>243</v>
      </c>
      <c r="B245" s="38">
        <v>43081</v>
      </c>
      <c r="C245" s="40" t="s">
        <v>811</v>
      </c>
      <c r="D245" s="39" t="s">
        <v>515</v>
      </c>
      <c r="E245" s="39" t="s">
        <v>812</v>
      </c>
      <c r="F245" s="40" t="s">
        <v>813</v>
      </c>
      <c r="G245" s="40" t="s">
        <v>814</v>
      </c>
    </row>
    <row r="246" spans="1:7" ht="16" thickBot="1" x14ac:dyDescent="0.4">
      <c r="A246" s="37">
        <f t="shared" si="3"/>
        <v>244</v>
      </c>
      <c r="B246" s="38">
        <v>43081</v>
      </c>
      <c r="C246" s="40" t="s">
        <v>815</v>
      </c>
      <c r="D246" s="39" t="s">
        <v>817</v>
      </c>
      <c r="E246" s="39" t="s">
        <v>816</v>
      </c>
      <c r="F246" s="40" t="s">
        <v>818</v>
      </c>
      <c r="G246" s="40" t="s">
        <v>819</v>
      </c>
    </row>
    <row r="247" spans="1:7" ht="16" thickBot="1" x14ac:dyDescent="0.4">
      <c r="A247" s="37">
        <f t="shared" si="3"/>
        <v>245</v>
      </c>
      <c r="B247" s="38">
        <v>43081</v>
      </c>
      <c r="C247" s="40" t="s">
        <v>820</v>
      </c>
      <c r="D247" s="39" t="s">
        <v>821</v>
      </c>
      <c r="E247" s="39" t="s">
        <v>821</v>
      </c>
      <c r="F247" s="40" t="s">
        <v>553</v>
      </c>
      <c r="G247" s="40" t="s">
        <v>822</v>
      </c>
    </row>
    <row r="248" spans="1:7" ht="16" thickBot="1" x14ac:dyDescent="0.4">
      <c r="A248" s="37">
        <f t="shared" si="3"/>
        <v>246</v>
      </c>
      <c r="B248" s="38">
        <v>43081</v>
      </c>
      <c r="C248" s="40" t="s">
        <v>823</v>
      </c>
      <c r="D248" s="39"/>
      <c r="E248" s="39">
        <v>7.57</v>
      </c>
      <c r="F248" s="40" t="s">
        <v>508</v>
      </c>
      <c r="G248" s="40" t="s">
        <v>824</v>
      </c>
    </row>
    <row r="249" spans="1:7" ht="16" thickBot="1" x14ac:dyDescent="0.4">
      <c r="A249" s="37">
        <f t="shared" si="3"/>
        <v>247</v>
      </c>
      <c r="B249" s="38">
        <v>43081</v>
      </c>
      <c r="C249" s="40" t="s">
        <v>825</v>
      </c>
      <c r="D249" s="39" t="s">
        <v>826</v>
      </c>
      <c r="E249" s="39" t="s">
        <v>827</v>
      </c>
      <c r="F249" s="40" t="s">
        <v>828</v>
      </c>
      <c r="G249" s="40" t="s">
        <v>829</v>
      </c>
    </row>
    <row r="250" spans="1:7" ht="16" thickBot="1" x14ac:dyDescent="0.4">
      <c r="A250" s="37">
        <f t="shared" si="3"/>
        <v>248</v>
      </c>
      <c r="B250" s="38">
        <v>43081</v>
      </c>
      <c r="C250" s="40" t="s">
        <v>830</v>
      </c>
      <c r="D250" s="39" t="s">
        <v>503</v>
      </c>
      <c r="E250" s="39" t="s">
        <v>831</v>
      </c>
      <c r="F250" s="40" t="s">
        <v>500</v>
      </c>
      <c r="G250" s="40" t="s">
        <v>832</v>
      </c>
    </row>
    <row r="251" spans="1:7" ht="16" thickBot="1" x14ac:dyDescent="0.4">
      <c r="A251" s="37">
        <f t="shared" si="3"/>
        <v>249</v>
      </c>
      <c r="B251" s="38">
        <v>43081</v>
      </c>
      <c r="C251" s="40" t="s">
        <v>833</v>
      </c>
      <c r="D251" s="39" t="s">
        <v>834</v>
      </c>
      <c r="E251" s="39" t="s">
        <v>835</v>
      </c>
      <c r="F251" s="40" t="s">
        <v>836</v>
      </c>
      <c r="G251" s="40" t="s">
        <v>837</v>
      </c>
    </row>
    <row r="252" spans="1:7" ht="16" thickBot="1" x14ac:dyDescent="0.4">
      <c r="A252" s="37">
        <f t="shared" si="3"/>
        <v>250</v>
      </c>
      <c r="B252" s="38">
        <v>43081</v>
      </c>
      <c r="C252" s="40" t="s">
        <v>838</v>
      </c>
      <c r="D252" s="39" t="s">
        <v>839</v>
      </c>
      <c r="E252" s="39"/>
      <c r="F252" s="40" t="s">
        <v>512</v>
      </c>
      <c r="G252" s="40" t="s">
        <v>549</v>
      </c>
    </row>
    <row r="253" spans="1:7" ht="16" thickBot="1" x14ac:dyDescent="0.4">
      <c r="A253" s="37">
        <f t="shared" si="3"/>
        <v>251</v>
      </c>
      <c r="B253" s="38">
        <v>43081</v>
      </c>
      <c r="C253" s="40" t="s">
        <v>840</v>
      </c>
      <c r="D253" s="39" t="s">
        <v>841</v>
      </c>
      <c r="E253" s="39" t="s">
        <v>842</v>
      </c>
      <c r="F253" s="40" t="s">
        <v>578</v>
      </c>
      <c r="G253" s="40" t="s">
        <v>843</v>
      </c>
    </row>
    <row r="254" spans="1:7" ht="16" thickBot="1" x14ac:dyDescent="0.4">
      <c r="A254" s="37">
        <f t="shared" si="3"/>
        <v>252</v>
      </c>
      <c r="B254" s="38">
        <v>43081</v>
      </c>
      <c r="C254" s="40" t="s">
        <v>844</v>
      </c>
      <c r="D254" s="39" t="s">
        <v>817</v>
      </c>
      <c r="E254" s="39" t="s">
        <v>845</v>
      </c>
      <c r="F254" s="40" t="s">
        <v>846</v>
      </c>
      <c r="G254" s="40" t="s">
        <v>847</v>
      </c>
    </row>
    <row r="255" spans="1:7" ht="16" thickBot="1" x14ac:dyDescent="0.4">
      <c r="A255" s="37">
        <f t="shared" si="3"/>
        <v>253</v>
      </c>
      <c r="B255" s="38">
        <v>43081</v>
      </c>
      <c r="C255" s="40" t="s">
        <v>848</v>
      </c>
      <c r="D255" s="39" t="s">
        <v>576</v>
      </c>
      <c r="E255" s="39"/>
      <c r="F255" s="40" t="s">
        <v>512</v>
      </c>
      <c r="G255" s="40" t="s">
        <v>549</v>
      </c>
    </row>
    <row r="256" spans="1:7" ht="16" thickBot="1" x14ac:dyDescent="0.4">
      <c r="A256" s="37">
        <f t="shared" si="3"/>
        <v>254</v>
      </c>
      <c r="B256" s="38">
        <v>43081</v>
      </c>
      <c r="C256" s="40" t="s">
        <v>849</v>
      </c>
      <c r="D256" s="39" t="s">
        <v>397</v>
      </c>
      <c r="E256" s="39"/>
      <c r="F256" s="40" t="s">
        <v>320</v>
      </c>
      <c r="G256" s="40" t="s">
        <v>850</v>
      </c>
    </row>
    <row r="257" spans="1:7" ht="16" thickBot="1" x14ac:dyDescent="0.4">
      <c r="A257" s="37">
        <f t="shared" si="3"/>
        <v>255</v>
      </c>
      <c r="B257" s="38">
        <v>43081</v>
      </c>
      <c r="C257" s="40" t="s">
        <v>851</v>
      </c>
      <c r="D257" s="39" t="s">
        <v>312</v>
      </c>
      <c r="E257" s="39" t="s">
        <v>852</v>
      </c>
      <c r="F257" s="40" t="s">
        <v>747</v>
      </c>
      <c r="G257" s="40" t="s">
        <v>853</v>
      </c>
    </row>
    <row r="258" spans="1:7" ht="16" thickBot="1" x14ac:dyDescent="0.4">
      <c r="A258" s="37">
        <f t="shared" si="3"/>
        <v>256</v>
      </c>
      <c r="B258" s="38">
        <v>43081</v>
      </c>
      <c r="C258" s="40" t="s">
        <v>854</v>
      </c>
      <c r="D258" s="39"/>
      <c r="E258" s="39">
        <v>8.75</v>
      </c>
      <c r="F258" s="40" t="s">
        <v>546</v>
      </c>
      <c r="G258" s="40" t="s">
        <v>691</v>
      </c>
    </row>
    <row r="259" spans="1:7" ht="16" thickBot="1" x14ac:dyDescent="0.4">
      <c r="A259" s="37">
        <f t="shared" si="3"/>
        <v>257</v>
      </c>
      <c r="B259" s="38">
        <v>43082</v>
      </c>
      <c r="C259" s="40" t="s">
        <v>855</v>
      </c>
      <c r="D259" s="39"/>
      <c r="E259" s="39">
        <v>13.03</v>
      </c>
      <c r="F259" s="40" t="s">
        <v>856</v>
      </c>
      <c r="G259" s="40" t="s">
        <v>857</v>
      </c>
    </row>
    <row r="260" spans="1:7" ht="16" thickBot="1" x14ac:dyDescent="0.4">
      <c r="A260" s="37">
        <f t="shared" si="3"/>
        <v>258</v>
      </c>
      <c r="B260" s="38">
        <v>43082</v>
      </c>
      <c r="C260" s="40" t="s">
        <v>858</v>
      </c>
      <c r="D260" s="39" t="s">
        <v>859</v>
      </c>
      <c r="E260" s="39"/>
      <c r="F260" s="40" t="s">
        <v>860</v>
      </c>
      <c r="G260" s="40" t="s">
        <v>861</v>
      </c>
    </row>
    <row r="261" spans="1:7" ht="16" thickBot="1" x14ac:dyDescent="0.4">
      <c r="A261" s="37">
        <f t="shared" ref="A261:A324" si="4">1+A260</f>
        <v>259</v>
      </c>
      <c r="B261" s="38">
        <v>43082</v>
      </c>
      <c r="C261" s="40" t="s">
        <v>862</v>
      </c>
      <c r="D261" s="39" t="s">
        <v>863</v>
      </c>
      <c r="E261" s="39" t="s">
        <v>864</v>
      </c>
      <c r="F261" s="40" t="s">
        <v>865</v>
      </c>
      <c r="G261" s="40" t="s">
        <v>866</v>
      </c>
    </row>
    <row r="262" spans="1:7" ht="16" thickBot="1" x14ac:dyDescent="0.4">
      <c r="A262" s="37">
        <f t="shared" si="4"/>
        <v>260</v>
      </c>
      <c r="B262" s="38">
        <v>43083</v>
      </c>
      <c r="C262" s="40" t="s">
        <v>867</v>
      </c>
      <c r="D262" s="39" t="s">
        <v>868</v>
      </c>
      <c r="E262" s="39" t="s">
        <v>869</v>
      </c>
      <c r="F262" s="40" t="s">
        <v>870</v>
      </c>
      <c r="G262" s="40" t="s">
        <v>871</v>
      </c>
    </row>
    <row r="263" spans="1:7" ht="16" thickBot="1" x14ac:dyDescent="0.4">
      <c r="A263" s="37">
        <f t="shared" si="4"/>
        <v>261</v>
      </c>
      <c r="B263" s="38">
        <v>43083</v>
      </c>
      <c r="C263" s="40" t="s">
        <v>872</v>
      </c>
      <c r="D263" s="39" t="s">
        <v>826</v>
      </c>
      <c r="E263" s="39" t="s">
        <v>826</v>
      </c>
      <c r="F263" s="40" t="s">
        <v>589</v>
      </c>
      <c r="G263" s="40" t="s">
        <v>873</v>
      </c>
    </row>
    <row r="264" spans="1:7" ht="16" thickBot="1" x14ac:dyDescent="0.4">
      <c r="A264" s="37">
        <f t="shared" si="4"/>
        <v>262</v>
      </c>
      <c r="B264" s="38">
        <v>43083</v>
      </c>
      <c r="C264" s="40" t="s">
        <v>874</v>
      </c>
      <c r="D264" s="39"/>
      <c r="E264" s="39">
        <v>8.36</v>
      </c>
      <c r="F264" s="40" t="s">
        <v>509</v>
      </c>
      <c r="G264" s="40" t="s">
        <v>875</v>
      </c>
    </row>
    <row r="265" spans="1:7" ht="16" thickBot="1" x14ac:dyDescent="0.4">
      <c r="A265" s="37">
        <f t="shared" si="4"/>
        <v>263</v>
      </c>
      <c r="B265" s="38">
        <v>43083</v>
      </c>
      <c r="C265" s="40" t="s">
        <v>876</v>
      </c>
      <c r="D265" s="39"/>
      <c r="E265" s="39">
        <v>7.55</v>
      </c>
      <c r="F265" s="40" t="s">
        <v>877</v>
      </c>
      <c r="G265" s="40" t="s">
        <v>878</v>
      </c>
    </row>
    <row r="266" spans="1:7" ht="16" thickBot="1" x14ac:dyDescent="0.4">
      <c r="A266" s="37">
        <f t="shared" si="4"/>
        <v>264</v>
      </c>
      <c r="B266" s="38">
        <v>43083</v>
      </c>
      <c r="C266" s="40" t="s">
        <v>879</v>
      </c>
      <c r="D266" s="39"/>
      <c r="E266" s="39">
        <v>4.67</v>
      </c>
      <c r="F266" s="40" t="s">
        <v>512</v>
      </c>
      <c r="G266" s="40" t="s">
        <v>880</v>
      </c>
    </row>
    <row r="267" spans="1:7" ht="16" thickBot="1" x14ac:dyDescent="0.4">
      <c r="A267" s="37">
        <f t="shared" si="4"/>
        <v>265</v>
      </c>
      <c r="B267" s="38">
        <v>43083</v>
      </c>
      <c r="C267" s="40" t="s">
        <v>881</v>
      </c>
      <c r="D267" s="39" t="s">
        <v>882</v>
      </c>
      <c r="E267" s="39"/>
      <c r="F267" s="40" t="s">
        <v>512</v>
      </c>
      <c r="G267" s="40" t="s">
        <v>883</v>
      </c>
    </row>
    <row r="268" spans="1:7" ht="16" thickBot="1" x14ac:dyDescent="0.4">
      <c r="A268" s="37">
        <f t="shared" si="4"/>
        <v>266</v>
      </c>
      <c r="B268" s="38">
        <v>43083</v>
      </c>
      <c r="C268" s="40" t="s">
        <v>884</v>
      </c>
      <c r="D268" s="39"/>
      <c r="E268" s="39">
        <v>-4.83</v>
      </c>
      <c r="F268" s="40" t="s">
        <v>508</v>
      </c>
      <c r="G268" s="40" t="s">
        <v>885</v>
      </c>
    </row>
    <row r="269" spans="1:7" ht="16" thickBot="1" x14ac:dyDescent="0.4">
      <c r="A269" s="37">
        <f t="shared" si="4"/>
        <v>267</v>
      </c>
      <c r="B269" s="38">
        <v>43083</v>
      </c>
      <c r="C269" s="40" t="s">
        <v>886</v>
      </c>
      <c r="D269" s="39" t="s">
        <v>887</v>
      </c>
      <c r="E269" s="39">
        <v>-2.3639999999999999</v>
      </c>
      <c r="F269" s="40" t="s">
        <v>508</v>
      </c>
      <c r="G269" s="40" t="s">
        <v>873</v>
      </c>
    </row>
    <row r="270" spans="1:7" ht="16" thickBot="1" x14ac:dyDescent="0.4">
      <c r="A270" s="37">
        <f t="shared" si="4"/>
        <v>268</v>
      </c>
      <c r="B270" s="38">
        <v>43083</v>
      </c>
      <c r="C270" s="40" t="s">
        <v>888</v>
      </c>
      <c r="D270" s="39" t="s">
        <v>890</v>
      </c>
      <c r="E270" s="39" t="s">
        <v>889</v>
      </c>
      <c r="F270" s="40" t="s">
        <v>546</v>
      </c>
      <c r="G270" s="40" t="s">
        <v>666</v>
      </c>
    </row>
    <row r="271" spans="1:7" ht="16" thickBot="1" x14ac:dyDescent="0.4">
      <c r="A271" s="37">
        <f t="shared" si="4"/>
        <v>269</v>
      </c>
      <c r="B271" s="38">
        <v>43083</v>
      </c>
      <c r="C271" s="41" t="s">
        <v>891</v>
      </c>
      <c r="D271" s="39" t="s">
        <v>622</v>
      </c>
      <c r="E271" s="39"/>
      <c r="F271" s="40" t="s">
        <v>892</v>
      </c>
      <c r="G271" s="40" t="s">
        <v>893</v>
      </c>
    </row>
    <row r="272" spans="1:7" ht="16" thickBot="1" x14ac:dyDescent="0.4">
      <c r="A272" s="37">
        <f t="shared" si="4"/>
        <v>270</v>
      </c>
      <c r="B272" s="38">
        <v>43083</v>
      </c>
      <c r="C272" s="40" t="s">
        <v>894</v>
      </c>
      <c r="D272" s="39"/>
      <c r="E272" s="39">
        <v>4.96</v>
      </c>
      <c r="F272" s="40" t="s">
        <v>546</v>
      </c>
      <c r="G272" s="40" t="s">
        <v>895</v>
      </c>
    </row>
    <row r="273" spans="1:7" ht="16" thickBot="1" x14ac:dyDescent="0.4">
      <c r="A273" s="37">
        <f t="shared" si="4"/>
        <v>271</v>
      </c>
      <c r="B273" s="38">
        <v>43083</v>
      </c>
      <c r="C273" s="40" t="s">
        <v>896</v>
      </c>
      <c r="D273" s="39" t="s">
        <v>798</v>
      </c>
      <c r="E273" s="39"/>
      <c r="F273" s="40" t="s">
        <v>508</v>
      </c>
      <c r="G273" s="40" t="s">
        <v>897</v>
      </c>
    </row>
    <row r="274" spans="1:7" ht="16" thickBot="1" x14ac:dyDescent="0.4">
      <c r="A274" s="37">
        <f t="shared" si="4"/>
        <v>272</v>
      </c>
      <c r="B274" s="38">
        <v>43087</v>
      </c>
      <c r="C274" s="40" t="s">
        <v>898</v>
      </c>
      <c r="D274" s="39"/>
      <c r="E274" s="39"/>
      <c r="F274" s="40" t="s">
        <v>899</v>
      </c>
      <c r="G274" s="40" t="s">
        <v>900</v>
      </c>
    </row>
    <row r="275" spans="1:7" ht="16" thickBot="1" x14ac:dyDescent="0.4">
      <c r="A275" s="37">
        <f t="shared" si="4"/>
        <v>273</v>
      </c>
      <c r="B275" s="38">
        <v>43087</v>
      </c>
      <c r="C275" s="40" t="s">
        <v>901</v>
      </c>
      <c r="D275" s="39">
        <v>1.48</v>
      </c>
      <c r="E275" s="39">
        <v>1.48</v>
      </c>
      <c r="F275" s="40" t="s">
        <v>596</v>
      </c>
      <c r="G275" s="40" t="s">
        <v>710</v>
      </c>
    </row>
    <row r="276" spans="1:7" ht="16" thickBot="1" x14ac:dyDescent="0.4">
      <c r="A276" s="37">
        <f t="shared" si="4"/>
        <v>274</v>
      </c>
      <c r="B276" s="38">
        <v>43087</v>
      </c>
      <c r="C276" s="40" t="s">
        <v>902</v>
      </c>
      <c r="D276" s="39"/>
      <c r="E276" s="39">
        <v>-3.544</v>
      </c>
      <c r="F276" s="40" t="s">
        <v>477</v>
      </c>
      <c r="G276" s="40" t="s">
        <v>686</v>
      </c>
    </row>
    <row r="277" spans="1:7" ht="16" thickBot="1" x14ac:dyDescent="0.4">
      <c r="A277" s="37">
        <f t="shared" si="4"/>
        <v>275</v>
      </c>
      <c r="B277" s="38">
        <v>43087</v>
      </c>
      <c r="C277" s="41" t="s">
        <v>903</v>
      </c>
      <c r="D277" s="39" t="s">
        <v>810</v>
      </c>
      <c r="E277" s="39"/>
      <c r="F277" s="40" t="s">
        <v>508</v>
      </c>
      <c r="G277" s="40" t="s">
        <v>666</v>
      </c>
    </row>
    <row r="278" spans="1:7" ht="16" thickBot="1" x14ac:dyDescent="0.4">
      <c r="A278" s="37">
        <f t="shared" si="4"/>
        <v>276</v>
      </c>
      <c r="B278" s="38">
        <v>43087</v>
      </c>
      <c r="C278" s="40" t="s">
        <v>904</v>
      </c>
      <c r="D278" s="39"/>
      <c r="E278" s="39">
        <v>7.78</v>
      </c>
      <c r="F278" s="40" t="s">
        <v>251</v>
      </c>
      <c r="G278" s="40" t="s">
        <v>905</v>
      </c>
    </row>
    <row r="279" spans="1:7" ht="16" thickBot="1" x14ac:dyDescent="0.4">
      <c r="A279" s="37">
        <f t="shared" si="4"/>
        <v>277</v>
      </c>
      <c r="B279" s="38">
        <v>43087</v>
      </c>
      <c r="C279" s="40" t="s">
        <v>906</v>
      </c>
      <c r="D279" s="39" t="s">
        <v>907</v>
      </c>
      <c r="E279" s="39" t="s">
        <v>908</v>
      </c>
      <c r="F279" s="40" t="s">
        <v>909</v>
      </c>
      <c r="G279" s="40" t="s">
        <v>910</v>
      </c>
    </row>
    <row r="280" spans="1:7" ht="16" thickBot="1" x14ac:dyDescent="0.4">
      <c r="A280" s="37">
        <f t="shared" si="4"/>
        <v>278</v>
      </c>
      <c r="B280" s="38">
        <v>43087</v>
      </c>
      <c r="C280" s="40" t="s">
        <v>911</v>
      </c>
      <c r="D280" s="39" t="s">
        <v>785</v>
      </c>
      <c r="E280" s="39" t="s">
        <v>912</v>
      </c>
      <c r="F280" s="40" t="s">
        <v>913</v>
      </c>
      <c r="G280" s="40" t="s">
        <v>914</v>
      </c>
    </row>
    <row r="281" spans="1:7" ht="16" thickBot="1" x14ac:dyDescent="0.4">
      <c r="A281" s="37">
        <f t="shared" si="4"/>
        <v>279</v>
      </c>
      <c r="B281" s="38">
        <v>43087</v>
      </c>
      <c r="C281" s="40" t="s">
        <v>915</v>
      </c>
      <c r="D281" s="39" t="s">
        <v>464</v>
      </c>
      <c r="E281" s="39"/>
      <c r="F281" s="40" t="s">
        <v>508</v>
      </c>
      <c r="G281" s="40" t="s">
        <v>696</v>
      </c>
    </row>
    <row r="282" spans="1:7" ht="16" thickBot="1" x14ac:dyDescent="0.4">
      <c r="A282" s="37">
        <f t="shared" si="4"/>
        <v>280</v>
      </c>
      <c r="B282" s="38">
        <v>43087</v>
      </c>
      <c r="C282" s="40" t="s">
        <v>916</v>
      </c>
      <c r="D282" s="39" t="s">
        <v>503</v>
      </c>
      <c r="E282" s="39"/>
      <c r="F282" s="40" t="s">
        <v>320</v>
      </c>
      <c r="G282" s="40" t="s">
        <v>917</v>
      </c>
    </row>
    <row r="283" spans="1:7" ht="16" thickBot="1" x14ac:dyDescent="0.4">
      <c r="A283" s="37">
        <f t="shared" si="4"/>
        <v>281</v>
      </c>
      <c r="B283" s="38">
        <v>43087</v>
      </c>
      <c r="C283" s="41" t="s">
        <v>918</v>
      </c>
      <c r="D283" s="39" t="s">
        <v>919</v>
      </c>
      <c r="E283" s="39" t="s">
        <v>919</v>
      </c>
      <c r="F283" s="40" t="s">
        <v>920</v>
      </c>
      <c r="G283" s="40" t="s">
        <v>554</v>
      </c>
    </row>
    <row r="284" spans="1:7" ht="16" thickBot="1" x14ac:dyDescent="0.4">
      <c r="A284" s="37">
        <f t="shared" si="4"/>
        <v>282</v>
      </c>
      <c r="B284" s="38">
        <v>43087</v>
      </c>
      <c r="C284" s="40" t="s">
        <v>921</v>
      </c>
      <c r="D284" s="39" t="s">
        <v>922</v>
      </c>
      <c r="E284" s="39"/>
      <c r="F284" s="40" t="s">
        <v>508</v>
      </c>
      <c r="G284" s="40" t="s">
        <v>923</v>
      </c>
    </row>
    <row r="285" spans="1:7" ht="16" thickBot="1" x14ac:dyDescent="0.4">
      <c r="A285" s="37">
        <f t="shared" si="4"/>
        <v>283</v>
      </c>
      <c r="B285" s="38">
        <v>43087</v>
      </c>
      <c r="C285" s="40" t="s">
        <v>924</v>
      </c>
      <c r="D285" s="39" t="s">
        <v>925</v>
      </c>
      <c r="E285" s="39"/>
      <c r="F285" s="40" t="s">
        <v>316</v>
      </c>
      <c r="G285" s="40" t="s">
        <v>926</v>
      </c>
    </row>
    <row r="286" spans="1:7" ht="16" thickBot="1" x14ac:dyDescent="0.4">
      <c r="A286" s="37">
        <f t="shared" si="4"/>
        <v>284</v>
      </c>
      <c r="B286" s="38">
        <v>43087</v>
      </c>
      <c r="C286" s="40" t="s">
        <v>927</v>
      </c>
      <c r="D286" s="39" t="s">
        <v>928</v>
      </c>
      <c r="E286" s="39"/>
      <c r="F286" s="40" t="s">
        <v>512</v>
      </c>
      <c r="G286" s="40" t="s">
        <v>929</v>
      </c>
    </row>
    <row r="287" spans="1:7" ht="16" thickBot="1" x14ac:dyDescent="0.4">
      <c r="A287" s="37">
        <f t="shared" si="4"/>
        <v>285</v>
      </c>
      <c r="B287" s="38">
        <v>43087</v>
      </c>
      <c r="C287" s="40" t="s">
        <v>930</v>
      </c>
      <c r="D287" s="39" t="s">
        <v>931</v>
      </c>
      <c r="E287" s="39"/>
      <c r="F287" s="40" t="s">
        <v>508</v>
      </c>
      <c r="G287" s="40" t="s">
        <v>932</v>
      </c>
    </row>
    <row r="288" spans="1:7" ht="16" thickBot="1" x14ac:dyDescent="0.4">
      <c r="A288" s="37">
        <f t="shared" si="4"/>
        <v>286</v>
      </c>
      <c r="B288" s="38">
        <v>43087</v>
      </c>
      <c r="C288" s="40" t="s">
        <v>933</v>
      </c>
      <c r="D288" s="39">
        <v>-2.504</v>
      </c>
      <c r="E288" s="39">
        <v>-2.504</v>
      </c>
      <c r="F288" s="40" t="s">
        <v>508</v>
      </c>
      <c r="G288" s="40" t="s">
        <v>850</v>
      </c>
    </row>
    <row r="289" spans="1:7" ht="16" thickBot="1" x14ac:dyDescent="0.4">
      <c r="A289" s="37">
        <f t="shared" si="4"/>
        <v>287</v>
      </c>
      <c r="B289" s="38">
        <v>43087</v>
      </c>
      <c r="C289" s="40" t="s">
        <v>934</v>
      </c>
      <c r="D289" s="39" t="s">
        <v>738</v>
      </c>
      <c r="E289" s="39" t="s">
        <v>935</v>
      </c>
      <c r="F289" s="40" t="s">
        <v>490</v>
      </c>
      <c r="G289" s="40" t="s">
        <v>936</v>
      </c>
    </row>
    <row r="290" spans="1:7" ht="16" thickBot="1" x14ac:dyDescent="0.4">
      <c r="A290" s="37">
        <f t="shared" si="4"/>
        <v>288</v>
      </c>
      <c r="B290" s="38">
        <v>43087</v>
      </c>
      <c r="C290" s="40" t="s">
        <v>937</v>
      </c>
      <c r="D290" s="39"/>
      <c r="E290" s="39">
        <v>-5.1159999999999997</v>
      </c>
      <c r="F290" s="40" t="s">
        <v>320</v>
      </c>
      <c r="G290" s="40" t="s">
        <v>938</v>
      </c>
    </row>
    <row r="291" spans="1:7" ht="16" thickBot="1" x14ac:dyDescent="0.4">
      <c r="A291" s="37">
        <f t="shared" si="4"/>
        <v>289</v>
      </c>
      <c r="B291" s="38">
        <v>43087</v>
      </c>
      <c r="C291" s="40" t="s">
        <v>939</v>
      </c>
      <c r="D291" s="39" t="s">
        <v>940</v>
      </c>
      <c r="E291" s="39" t="s">
        <v>941</v>
      </c>
      <c r="F291" s="40" t="s">
        <v>942</v>
      </c>
      <c r="G291" s="40" t="s">
        <v>943</v>
      </c>
    </row>
    <row r="292" spans="1:7" ht="16" thickBot="1" x14ac:dyDescent="0.4">
      <c r="A292" s="37">
        <f t="shared" si="4"/>
        <v>290</v>
      </c>
      <c r="B292" s="38">
        <v>43087</v>
      </c>
      <c r="C292" s="40" t="s">
        <v>944</v>
      </c>
      <c r="D292" s="39" t="s">
        <v>907</v>
      </c>
      <c r="E292" s="39" t="s">
        <v>945</v>
      </c>
      <c r="F292" s="40" t="s">
        <v>913</v>
      </c>
      <c r="G292" s="40" t="s">
        <v>946</v>
      </c>
    </row>
    <row r="293" spans="1:7" ht="16" thickBot="1" x14ac:dyDescent="0.4">
      <c r="A293" s="37">
        <f t="shared" si="4"/>
        <v>291</v>
      </c>
      <c r="B293" s="38">
        <v>43088</v>
      </c>
      <c r="C293" s="40" t="s">
        <v>947</v>
      </c>
      <c r="D293" s="39"/>
      <c r="E293" s="39">
        <v>13.41</v>
      </c>
      <c r="F293" s="40" t="s">
        <v>589</v>
      </c>
      <c r="G293" s="40" t="s">
        <v>948</v>
      </c>
    </row>
    <row r="294" spans="1:7" ht="16" thickBot="1" x14ac:dyDescent="0.4">
      <c r="A294" s="37">
        <f t="shared" si="4"/>
        <v>292</v>
      </c>
      <c r="B294" s="38">
        <v>43088</v>
      </c>
      <c r="C294" s="40" t="s">
        <v>949</v>
      </c>
      <c r="D294" s="39"/>
      <c r="E294" s="39" t="s">
        <v>950</v>
      </c>
      <c r="F294" s="40" t="s">
        <v>951</v>
      </c>
      <c r="G294" s="40" t="s">
        <v>952</v>
      </c>
    </row>
    <row r="295" spans="1:7" ht="16" thickBot="1" x14ac:dyDescent="0.4">
      <c r="A295" s="37">
        <f t="shared" si="4"/>
        <v>293</v>
      </c>
      <c r="B295" s="38">
        <v>43088</v>
      </c>
      <c r="C295" s="40" t="s">
        <v>953</v>
      </c>
      <c r="D295" s="39"/>
      <c r="E295" s="39">
        <v>3.45</v>
      </c>
      <c r="F295" s="40" t="s">
        <v>877</v>
      </c>
      <c r="G295" s="40" t="s">
        <v>603</v>
      </c>
    </row>
    <row r="296" spans="1:7" ht="16" thickBot="1" x14ac:dyDescent="0.4">
      <c r="A296" s="37">
        <f t="shared" si="4"/>
        <v>294</v>
      </c>
      <c r="B296" s="38">
        <v>43089</v>
      </c>
      <c r="C296" s="40" t="s">
        <v>954</v>
      </c>
      <c r="D296" s="39" t="s">
        <v>705</v>
      </c>
      <c r="E296" s="39"/>
      <c r="F296" s="40" t="s">
        <v>553</v>
      </c>
      <c r="G296" s="40" t="s">
        <v>955</v>
      </c>
    </row>
    <row r="297" spans="1:7" ht="16" thickBot="1" x14ac:dyDescent="0.4">
      <c r="A297" s="37">
        <f t="shared" si="4"/>
        <v>295</v>
      </c>
      <c r="B297" s="38">
        <v>43089</v>
      </c>
      <c r="C297" s="40" t="s">
        <v>956</v>
      </c>
      <c r="D297" s="39" t="s">
        <v>700</v>
      </c>
      <c r="E297" s="39" t="s">
        <v>957</v>
      </c>
      <c r="F297" s="40" t="s">
        <v>958</v>
      </c>
      <c r="G297" s="40" t="s">
        <v>959</v>
      </c>
    </row>
    <row r="298" spans="1:7" ht="16" thickBot="1" x14ac:dyDescent="0.4">
      <c r="A298" s="37">
        <f t="shared" si="4"/>
        <v>296</v>
      </c>
      <c r="B298" s="38">
        <v>43089</v>
      </c>
      <c r="C298" s="40" t="s">
        <v>960</v>
      </c>
      <c r="D298" s="39" t="s">
        <v>540</v>
      </c>
      <c r="E298" s="39"/>
      <c r="F298" s="40" t="s">
        <v>553</v>
      </c>
      <c r="G298" s="40" t="s">
        <v>666</v>
      </c>
    </row>
    <row r="299" spans="1:7" ht="16" thickBot="1" x14ac:dyDescent="0.4">
      <c r="A299" s="37">
        <f t="shared" si="4"/>
        <v>297</v>
      </c>
      <c r="B299" s="38">
        <v>43089</v>
      </c>
      <c r="C299" s="41" t="s">
        <v>961</v>
      </c>
      <c r="D299" s="39"/>
      <c r="E299" s="39">
        <v>4.7300000000000004</v>
      </c>
      <c r="F299" s="40" t="s">
        <v>508</v>
      </c>
      <c r="G299" s="40" t="s">
        <v>349</v>
      </c>
    </row>
    <row r="300" spans="1:7" ht="16" thickBot="1" x14ac:dyDescent="0.4">
      <c r="A300" s="37">
        <f t="shared" si="4"/>
        <v>298</v>
      </c>
      <c r="B300" s="38">
        <v>43089</v>
      </c>
      <c r="C300" s="40" t="s">
        <v>962</v>
      </c>
      <c r="D300" s="39" t="s">
        <v>963</v>
      </c>
      <c r="E300" s="39" t="s">
        <v>964</v>
      </c>
      <c r="F300" s="40" t="s">
        <v>965</v>
      </c>
      <c r="G300" s="40" t="s">
        <v>966</v>
      </c>
    </row>
    <row r="301" spans="1:7" ht="16" thickBot="1" x14ac:dyDescent="0.4">
      <c r="A301" s="37">
        <f t="shared" si="4"/>
        <v>299</v>
      </c>
      <c r="B301" s="38">
        <v>43090</v>
      </c>
      <c r="C301" s="40" t="s">
        <v>967</v>
      </c>
      <c r="D301" s="39" t="s">
        <v>397</v>
      </c>
      <c r="E301" s="39"/>
      <c r="F301" s="40" t="s">
        <v>596</v>
      </c>
      <c r="G301" s="40" t="s">
        <v>968</v>
      </c>
    </row>
    <row r="302" spans="1:7" ht="16" thickBot="1" x14ac:dyDescent="0.4">
      <c r="A302" s="37">
        <f t="shared" si="4"/>
        <v>300</v>
      </c>
      <c r="B302" s="38">
        <v>43090</v>
      </c>
      <c r="C302" s="40" t="s">
        <v>969</v>
      </c>
      <c r="D302" s="39" t="s">
        <v>970</v>
      </c>
      <c r="E302" s="39"/>
      <c r="F302" s="40" t="s">
        <v>971</v>
      </c>
      <c r="G302" s="40" t="s">
        <v>972</v>
      </c>
    </row>
    <row r="303" spans="1:7" ht="16" thickBot="1" x14ac:dyDescent="0.4">
      <c r="A303" s="37">
        <f t="shared" si="4"/>
        <v>301</v>
      </c>
      <c r="B303" s="38">
        <v>43090</v>
      </c>
      <c r="C303" s="40" t="s">
        <v>973</v>
      </c>
      <c r="D303" s="39" t="s">
        <v>267</v>
      </c>
      <c r="E303" s="39"/>
      <c r="F303" s="40" t="s">
        <v>316</v>
      </c>
      <c r="G303" s="40" t="s">
        <v>696</v>
      </c>
    </row>
    <row r="304" spans="1:7" ht="16" thickBot="1" x14ac:dyDescent="0.4">
      <c r="A304" s="37">
        <f t="shared" si="4"/>
        <v>302</v>
      </c>
      <c r="B304" s="38">
        <v>43090</v>
      </c>
      <c r="C304" s="40" t="s">
        <v>974</v>
      </c>
      <c r="D304" s="39" t="s">
        <v>480</v>
      </c>
      <c r="E304" s="39"/>
      <c r="F304" s="40" t="s">
        <v>546</v>
      </c>
      <c r="G304" s="40" t="s">
        <v>513</v>
      </c>
    </row>
    <row r="305" spans="1:7" ht="16" thickBot="1" x14ac:dyDescent="0.4">
      <c r="A305" s="37">
        <f t="shared" si="4"/>
        <v>303</v>
      </c>
      <c r="B305" s="38">
        <v>43090</v>
      </c>
      <c r="C305" s="40" t="s">
        <v>975</v>
      </c>
      <c r="D305" s="39" t="s">
        <v>267</v>
      </c>
      <c r="E305" s="39"/>
      <c r="F305" s="40" t="s">
        <v>589</v>
      </c>
      <c r="G305" s="40" t="s">
        <v>669</v>
      </c>
    </row>
    <row r="306" spans="1:7" ht="16" thickBot="1" x14ac:dyDescent="0.4">
      <c r="A306" s="37">
        <f t="shared" si="4"/>
        <v>304</v>
      </c>
      <c r="B306" s="38">
        <v>43090</v>
      </c>
      <c r="C306" s="40" t="s">
        <v>976</v>
      </c>
      <c r="D306" s="39" t="s">
        <v>720</v>
      </c>
      <c r="E306" s="39"/>
      <c r="F306" s="40" t="s">
        <v>589</v>
      </c>
      <c r="G306" s="40" t="s">
        <v>478</v>
      </c>
    </row>
    <row r="307" spans="1:7" ht="16" thickBot="1" x14ac:dyDescent="0.4">
      <c r="A307" s="37">
        <f t="shared" si="4"/>
        <v>305</v>
      </c>
      <c r="B307" s="38">
        <v>43090</v>
      </c>
      <c r="C307" s="40" t="s">
        <v>977</v>
      </c>
      <c r="D307" s="39" t="s">
        <v>978</v>
      </c>
      <c r="E307" s="39"/>
      <c r="F307" s="40" t="s">
        <v>251</v>
      </c>
      <c r="G307" s="40" t="s">
        <v>660</v>
      </c>
    </row>
    <row r="308" spans="1:7" ht="16" thickBot="1" x14ac:dyDescent="0.4">
      <c r="A308" s="37">
        <f t="shared" si="4"/>
        <v>306</v>
      </c>
      <c r="B308" s="38">
        <v>43090</v>
      </c>
      <c r="C308" s="41" t="s">
        <v>979</v>
      </c>
      <c r="D308" s="39" t="s">
        <v>267</v>
      </c>
      <c r="E308" s="39"/>
      <c r="F308" s="40" t="s">
        <v>546</v>
      </c>
      <c r="G308" s="40" t="s">
        <v>660</v>
      </c>
    </row>
    <row r="309" spans="1:7" ht="16" thickBot="1" x14ac:dyDescent="0.4">
      <c r="A309" s="37">
        <f t="shared" si="4"/>
        <v>307</v>
      </c>
      <c r="B309" s="38">
        <v>43090</v>
      </c>
      <c r="C309" s="40" t="s">
        <v>980</v>
      </c>
      <c r="D309" s="39"/>
      <c r="E309" s="39" t="s">
        <v>981</v>
      </c>
      <c r="F309" s="40" t="s">
        <v>251</v>
      </c>
      <c r="G309" s="40" t="s">
        <v>982</v>
      </c>
    </row>
    <row r="310" spans="1:7" ht="16" thickBot="1" x14ac:dyDescent="0.4">
      <c r="A310" s="37">
        <f t="shared" si="4"/>
        <v>308</v>
      </c>
      <c r="B310" s="38">
        <v>43091</v>
      </c>
      <c r="C310" s="40" t="s">
        <v>983</v>
      </c>
      <c r="D310" s="39" t="s">
        <v>599</v>
      </c>
      <c r="E310" s="39" t="s">
        <v>984</v>
      </c>
      <c r="F310" s="40" t="s">
        <v>985</v>
      </c>
      <c r="G310" s="40" t="s">
        <v>986</v>
      </c>
    </row>
    <row r="311" spans="1:7" ht="16" thickBot="1" x14ac:dyDescent="0.4">
      <c r="A311" s="37">
        <f t="shared" si="4"/>
        <v>309</v>
      </c>
      <c r="B311" s="38">
        <v>43091</v>
      </c>
      <c r="C311" s="40" t="s">
        <v>987</v>
      </c>
      <c r="D311" s="39" t="s">
        <v>841</v>
      </c>
      <c r="E311" s="39"/>
      <c r="F311" s="40" t="s">
        <v>546</v>
      </c>
      <c r="G311" s="40" t="s">
        <v>988</v>
      </c>
    </row>
    <row r="312" spans="1:7" ht="16" thickBot="1" x14ac:dyDescent="0.4">
      <c r="A312" s="37">
        <f t="shared" si="4"/>
        <v>310</v>
      </c>
      <c r="B312" s="38">
        <v>43091</v>
      </c>
      <c r="C312" s="40" t="s">
        <v>989</v>
      </c>
      <c r="D312" s="39"/>
      <c r="E312" s="39">
        <v>7.67</v>
      </c>
      <c r="F312" s="40" t="s">
        <v>553</v>
      </c>
      <c r="G312" s="40" t="s">
        <v>990</v>
      </c>
    </row>
    <row r="313" spans="1:7" ht="16" thickBot="1" x14ac:dyDescent="0.4">
      <c r="A313" s="37">
        <f t="shared" si="4"/>
        <v>311</v>
      </c>
      <c r="B313" s="38">
        <v>43091</v>
      </c>
      <c r="C313" s="41" t="s">
        <v>991</v>
      </c>
      <c r="D313" s="39"/>
      <c r="E313" s="39">
        <v>5.79</v>
      </c>
      <c r="F313" s="40" t="s">
        <v>992</v>
      </c>
      <c r="G313" s="40" t="s">
        <v>993</v>
      </c>
    </row>
    <row r="314" spans="1:7" ht="16" thickBot="1" x14ac:dyDescent="0.4">
      <c r="A314" s="37">
        <f t="shared" si="4"/>
        <v>312</v>
      </c>
      <c r="B314" s="38">
        <v>43092</v>
      </c>
      <c r="C314" s="40" t="s">
        <v>994</v>
      </c>
      <c r="D314" s="39"/>
      <c r="E314" s="39">
        <v>-15.804</v>
      </c>
      <c r="F314" s="40" t="s">
        <v>920</v>
      </c>
      <c r="G314" s="40" t="s">
        <v>995</v>
      </c>
    </row>
    <row r="315" spans="1:7" ht="16" thickBot="1" x14ac:dyDescent="0.4">
      <c r="A315" s="37">
        <f t="shared" si="4"/>
        <v>313</v>
      </c>
      <c r="B315" s="38">
        <v>43092</v>
      </c>
      <c r="C315" s="40" t="s">
        <v>996</v>
      </c>
      <c r="D315" s="39"/>
      <c r="E315" s="39">
        <v>-3.14</v>
      </c>
      <c r="F315" s="40" t="s">
        <v>320</v>
      </c>
      <c r="G315" s="40" t="s">
        <v>997</v>
      </c>
    </row>
    <row r="316" spans="1:7" ht="16" thickBot="1" x14ac:dyDescent="0.4">
      <c r="A316" s="37">
        <f t="shared" si="4"/>
        <v>314</v>
      </c>
      <c r="B316" s="38">
        <v>43092</v>
      </c>
      <c r="C316" s="40" t="s">
        <v>998</v>
      </c>
      <c r="D316" s="39" t="s">
        <v>288</v>
      </c>
      <c r="E316" s="39"/>
      <c r="F316" s="40" t="s">
        <v>508</v>
      </c>
      <c r="G316" s="40" t="s">
        <v>999</v>
      </c>
    </row>
    <row r="317" spans="1:7" ht="16" thickBot="1" x14ac:dyDescent="0.4">
      <c r="A317" s="37">
        <f t="shared" si="4"/>
        <v>315</v>
      </c>
      <c r="B317" s="38">
        <v>43092</v>
      </c>
      <c r="C317" s="40" t="s">
        <v>1000</v>
      </c>
      <c r="D317" s="39" t="s">
        <v>1001</v>
      </c>
      <c r="E317" s="39" t="s">
        <v>1001</v>
      </c>
      <c r="F317" s="40" t="s">
        <v>1002</v>
      </c>
      <c r="G317" s="40" t="s">
        <v>1003</v>
      </c>
    </row>
    <row r="318" spans="1:7" ht="16" thickBot="1" x14ac:dyDescent="0.4">
      <c r="A318" s="37">
        <f t="shared" si="4"/>
        <v>316</v>
      </c>
      <c r="B318" s="38">
        <v>43092</v>
      </c>
      <c r="C318" s="40" t="s">
        <v>1004</v>
      </c>
      <c r="D318" s="39" t="s">
        <v>1005</v>
      </c>
      <c r="E318" s="39"/>
      <c r="F318" s="40" t="s">
        <v>1006</v>
      </c>
      <c r="G318" s="40" t="s">
        <v>895</v>
      </c>
    </row>
    <row r="319" spans="1:7" ht="16" thickBot="1" x14ac:dyDescent="0.4">
      <c r="A319" s="37">
        <f t="shared" si="4"/>
        <v>317</v>
      </c>
      <c r="B319" s="38">
        <v>43092</v>
      </c>
      <c r="C319" s="40" t="s">
        <v>1007</v>
      </c>
      <c r="D319" s="39" t="s">
        <v>1008</v>
      </c>
      <c r="E319" s="39" t="s">
        <v>1009</v>
      </c>
      <c r="F319" s="40" t="s">
        <v>1010</v>
      </c>
      <c r="G319" s="40" t="s">
        <v>1011</v>
      </c>
    </row>
    <row r="320" spans="1:7" ht="16" thickBot="1" x14ac:dyDescent="0.4">
      <c r="A320" s="37">
        <f t="shared" si="4"/>
        <v>318</v>
      </c>
      <c r="B320" s="38">
        <v>43092</v>
      </c>
      <c r="C320" s="40" t="s">
        <v>1012</v>
      </c>
      <c r="D320" s="39" t="s">
        <v>531</v>
      </c>
      <c r="E320" s="39"/>
      <c r="F320" s="40" t="s">
        <v>251</v>
      </c>
      <c r="G320" s="40" t="s">
        <v>289</v>
      </c>
    </row>
    <row r="321" spans="1:7" ht="16" thickBot="1" x14ac:dyDescent="0.4">
      <c r="A321" s="37">
        <f t="shared" si="4"/>
        <v>319</v>
      </c>
      <c r="B321" s="38">
        <v>43092</v>
      </c>
      <c r="C321" s="40" t="s">
        <v>1013</v>
      </c>
      <c r="D321" s="39"/>
      <c r="E321" s="39">
        <v>3.16</v>
      </c>
      <c r="F321" s="40" t="s">
        <v>508</v>
      </c>
      <c r="G321" s="40" t="s">
        <v>478</v>
      </c>
    </row>
    <row r="322" spans="1:7" ht="16" thickBot="1" x14ac:dyDescent="0.4">
      <c r="A322" s="37">
        <f t="shared" si="4"/>
        <v>320</v>
      </c>
      <c r="B322" s="38">
        <v>43093</v>
      </c>
      <c r="C322" s="40" t="s">
        <v>1014</v>
      </c>
      <c r="D322" s="39" t="s">
        <v>1015</v>
      </c>
      <c r="E322" s="39"/>
      <c r="F322" s="40" t="s">
        <v>251</v>
      </c>
      <c r="G322" s="40" t="s">
        <v>1016</v>
      </c>
    </row>
    <row r="323" spans="1:7" ht="16" thickBot="1" x14ac:dyDescent="0.4">
      <c r="A323" s="37">
        <f t="shared" si="4"/>
        <v>321</v>
      </c>
      <c r="B323" s="38">
        <v>43093</v>
      </c>
      <c r="C323" s="40" t="s">
        <v>1017</v>
      </c>
      <c r="D323" s="39" t="s">
        <v>439</v>
      </c>
      <c r="E323" s="39"/>
      <c r="F323" s="40" t="s">
        <v>546</v>
      </c>
      <c r="G323" s="40" t="s">
        <v>285</v>
      </c>
    </row>
    <row r="324" spans="1:7" ht="16" thickBot="1" x14ac:dyDescent="0.4">
      <c r="A324" s="37">
        <f t="shared" si="4"/>
        <v>322</v>
      </c>
      <c r="B324" s="38">
        <v>43094</v>
      </c>
      <c r="C324" s="40" t="s">
        <v>1018</v>
      </c>
      <c r="D324" s="39" t="s">
        <v>425</v>
      </c>
      <c r="E324" s="39"/>
      <c r="F324" s="40" t="s">
        <v>546</v>
      </c>
      <c r="G324" s="40" t="s">
        <v>1019</v>
      </c>
    </row>
    <row r="325" spans="1:7" ht="16" thickBot="1" x14ac:dyDescent="0.4">
      <c r="A325" s="37">
        <f t="shared" ref="A325:A336" si="5">1+A324</f>
        <v>323</v>
      </c>
      <c r="B325" s="38">
        <v>43094</v>
      </c>
      <c r="C325" s="40" t="s">
        <v>1020</v>
      </c>
      <c r="D325" s="39">
        <v>-2.3540000000000001</v>
      </c>
      <c r="E325" s="39">
        <v>-2.3540000000000001</v>
      </c>
      <c r="F325" s="40" t="s">
        <v>992</v>
      </c>
      <c r="G325" s="40" t="s">
        <v>1021</v>
      </c>
    </row>
    <row r="326" spans="1:7" ht="16" thickBot="1" x14ac:dyDescent="0.4">
      <c r="A326" s="37">
        <f t="shared" si="5"/>
        <v>324</v>
      </c>
      <c r="B326" s="38">
        <v>43094</v>
      </c>
      <c r="C326" s="40" t="s">
        <v>1022</v>
      </c>
      <c r="D326" s="39"/>
      <c r="E326" s="39">
        <v>9.51</v>
      </c>
      <c r="F326" s="40" t="s">
        <v>477</v>
      </c>
      <c r="G326" s="40" t="s">
        <v>1023</v>
      </c>
    </row>
    <row r="327" spans="1:7" ht="16" thickBot="1" x14ac:dyDescent="0.4">
      <c r="A327" s="37">
        <f t="shared" si="5"/>
        <v>325</v>
      </c>
      <c r="B327" s="38">
        <v>43094</v>
      </c>
      <c r="C327" s="40" t="s">
        <v>1024</v>
      </c>
      <c r="D327" s="39"/>
      <c r="E327" s="39">
        <v>4.46</v>
      </c>
      <c r="F327" s="40" t="s">
        <v>512</v>
      </c>
      <c r="G327" s="40" t="s">
        <v>1025</v>
      </c>
    </row>
    <row r="328" spans="1:7" ht="16" thickBot="1" x14ac:dyDescent="0.4">
      <c r="A328" s="37">
        <f t="shared" si="5"/>
        <v>326</v>
      </c>
      <c r="B328" s="38">
        <v>43094</v>
      </c>
      <c r="C328" s="41" t="s">
        <v>1026</v>
      </c>
      <c r="D328" s="39"/>
      <c r="E328" s="39">
        <v>10.23</v>
      </c>
      <c r="F328" s="40" t="s">
        <v>920</v>
      </c>
      <c r="G328" s="40" t="s">
        <v>1027</v>
      </c>
    </row>
    <row r="329" spans="1:7" ht="16" thickBot="1" x14ac:dyDescent="0.4">
      <c r="A329" s="37">
        <f t="shared" si="5"/>
        <v>327</v>
      </c>
      <c r="B329" s="38">
        <v>43094</v>
      </c>
      <c r="C329" s="40" t="s">
        <v>1028</v>
      </c>
      <c r="D329" s="39" t="s">
        <v>436</v>
      </c>
      <c r="E329" s="39"/>
      <c r="F329" s="40" t="s">
        <v>546</v>
      </c>
      <c r="G329" s="40" t="s">
        <v>1029</v>
      </c>
    </row>
    <row r="330" spans="1:7" ht="16" thickBot="1" x14ac:dyDescent="0.4">
      <c r="A330" s="37">
        <f t="shared" si="5"/>
        <v>328</v>
      </c>
      <c r="B330" s="38">
        <v>43094</v>
      </c>
      <c r="C330" s="40" t="s">
        <v>1030</v>
      </c>
      <c r="D330" s="39" t="s">
        <v>431</v>
      </c>
      <c r="E330" s="39"/>
      <c r="F330" s="40" t="s">
        <v>553</v>
      </c>
      <c r="G330" s="40" t="s">
        <v>571</v>
      </c>
    </row>
    <row r="331" spans="1:7" ht="16" thickBot="1" x14ac:dyDescent="0.4">
      <c r="A331" s="37">
        <f t="shared" si="5"/>
        <v>329</v>
      </c>
      <c r="B331" s="38">
        <v>43094</v>
      </c>
      <c r="C331" s="40" t="s">
        <v>1031</v>
      </c>
      <c r="D331" s="39"/>
      <c r="E331" s="39">
        <v>7.18</v>
      </c>
      <c r="F331" s="40" t="s">
        <v>1032</v>
      </c>
      <c r="G331" s="40" t="s">
        <v>1033</v>
      </c>
    </row>
    <row r="332" spans="1:7" ht="16" thickBot="1" x14ac:dyDescent="0.4">
      <c r="A332" s="37">
        <f t="shared" si="5"/>
        <v>330</v>
      </c>
      <c r="B332" s="38">
        <v>43095</v>
      </c>
      <c r="C332" s="40" t="s">
        <v>1034</v>
      </c>
      <c r="D332" s="39"/>
      <c r="E332" s="39">
        <v>-2.7040000000000002</v>
      </c>
      <c r="F332" s="40" t="s">
        <v>1035</v>
      </c>
      <c r="G332" s="40" t="s">
        <v>1036</v>
      </c>
    </row>
    <row r="333" spans="1:7" ht="16" thickBot="1" x14ac:dyDescent="0.4">
      <c r="A333" s="37">
        <f t="shared" si="5"/>
        <v>331</v>
      </c>
      <c r="B333" s="38">
        <v>43095</v>
      </c>
      <c r="C333" s="40" t="s">
        <v>1037</v>
      </c>
      <c r="D333" s="39"/>
      <c r="E333" s="39">
        <v>3.67</v>
      </c>
      <c r="F333" s="40" t="s">
        <v>553</v>
      </c>
      <c r="G333" s="40" t="s">
        <v>1038</v>
      </c>
    </row>
    <row r="334" spans="1:7" ht="16" thickBot="1" x14ac:dyDescent="0.4">
      <c r="A334" s="37">
        <f t="shared" si="5"/>
        <v>332</v>
      </c>
      <c r="B334" s="38">
        <v>43095</v>
      </c>
      <c r="C334" s="40" t="s">
        <v>1039</v>
      </c>
      <c r="D334" s="39" t="s">
        <v>1040</v>
      </c>
      <c r="E334" s="39"/>
      <c r="F334" s="40" t="s">
        <v>1041</v>
      </c>
      <c r="G334" s="40" t="s">
        <v>1042</v>
      </c>
    </row>
    <row r="335" spans="1:7" ht="16" thickBot="1" x14ac:dyDescent="0.4">
      <c r="A335" s="37">
        <f t="shared" si="5"/>
        <v>333</v>
      </c>
      <c r="B335" s="38">
        <v>43096</v>
      </c>
      <c r="C335" s="40" t="s">
        <v>1043</v>
      </c>
      <c r="D335" s="39" t="s">
        <v>1044</v>
      </c>
      <c r="E335" s="39" t="s">
        <v>1044</v>
      </c>
      <c r="F335" s="40" t="s">
        <v>596</v>
      </c>
      <c r="G335" s="40" t="s">
        <v>101</v>
      </c>
    </row>
    <row r="336" spans="1:7" ht="16" thickBot="1" x14ac:dyDescent="0.4">
      <c r="A336" s="37">
        <f t="shared" si="5"/>
        <v>334</v>
      </c>
      <c r="B336" s="38">
        <v>43097</v>
      </c>
      <c r="C336" s="40" t="s">
        <v>1045</v>
      </c>
      <c r="D336" s="39">
        <v>1.58</v>
      </c>
      <c r="E336" s="39">
        <v>1.58</v>
      </c>
      <c r="F336" s="40" t="s">
        <v>546</v>
      </c>
      <c r="G336" s="40" t="s">
        <v>1046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8"/>
  <sheetViews>
    <sheetView topLeftCell="A13" workbookViewId="0">
      <selection activeCell="F55" sqref="F55"/>
    </sheetView>
  </sheetViews>
  <sheetFormatPr defaultRowHeight="14.5" x14ac:dyDescent="0.35"/>
  <cols>
    <col min="4" max="4" width="14" customWidth="1"/>
    <col min="5" max="5" width="13.81640625" customWidth="1"/>
    <col min="6" max="6" width="15.26953125" style="10" customWidth="1"/>
    <col min="7" max="7" width="16" customWidth="1"/>
    <col min="8" max="8" width="16.54296875" customWidth="1"/>
    <col min="9" max="9" width="13.7265625" customWidth="1"/>
    <col min="10" max="10" width="16.1796875" customWidth="1"/>
    <col min="11" max="11" width="17" customWidth="1"/>
    <col min="12" max="12" width="15.453125" customWidth="1"/>
    <col min="13" max="13" width="15.81640625" customWidth="1"/>
    <col min="14" max="14" width="16" customWidth="1"/>
    <col min="15" max="15" width="14.81640625" customWidth="1"/>
  </cols>
  <sheetData>
    <row r="1" spans="1:23" ht="15" thickBot="1" x14ac:dyDescent="0.4">
      <c r="G1" s="18"/>
      <c r="H1" s="19">
        <v>41985</v>
      </c>
      <c r="I1" s="19">
        <v>41952</v>
      </c>
      <c r="J1" s="20"/>
      <c r="K1" s="19">
        <v>40864</v>
      </c>
      <c r="M1" s="19">
        <v>41952</v>
      </c>
      <c r="O1" s="19">
        <v>41993</v>
      </c>
    </row>
    <row r="2" spans="1:23" ht="15" thickTop="1" x14ac:dyDescent="0.35"/>
    <row r="6" spans="1:23" x14ac:dyDescent="0.35">
      <c r="A6" t="s">
        <v>0</v>
      </c>
      <c r="N6" s="1"/>
      <c r="T6" s="1"/>
      <c r="U6" s="1"/>
      <c r="V6" s="1"/>
      <c r="W6" s="1"/>
    </row>
    <row r="7" spans="1:23" s="2" customFormat="1" ht="13" x14ac:dyDescent="0.3">
      <c r="A7" s="12" t="s">
        <v>5</v>
      </c>
      <c r="B7" s="3" t="s">
        <v>1</v>
      </c>
      <c r="C7" s="2" t="s">
        <v>2</v>
      </c>
      <c r="D7" s="2" t="s">
        <v>3</v>
      </c>
      <c r="E7" s="4"/>
      <c r="F7" s="11"/>
      <c r="G7" s="5"/>
      <c r="H7" s="5"/>
      <c r="I7" s="5"/>
      <c r="N7" s="6"/>
      <c r="T7" s="6"/>
      <c r="U7" s="6"/>
      <c r="V7" s="6"/>
      <c r="W7" s="6"/>
    </row>
    <row r="8" spans="1:23" x14ac:dyDescent="0.35">
      <c r="A8">
        <v>58.7</v>
      </c>
      <c r="B8">
        <v>0.63700000000000001</v>
      </c>
      <c r="C8">
        <v>50</v>
      </c>
      <c r="D8" s="7">
        <f>1.43*10^(7)*EXP(-0.15*58.7)*EXP((0.637-0.15)*(C8-58.7))</f>
        <v>30.996369825662303</v>
      </c>
      <c r="E8" s="7">
        <v>50</v>
      </c>
      <c r="F8" s="7">
        <f>1.43*10^(7)*EXP(-0.15*87)*EXP((0.4-0.15)*(E8-87))</f>
        <v>2.9550789685668455E-3</v>
      </c>
      <c r="G8" s="7">
        <f>1.43*10^(7)*(EXP(-0.15*57.3))*(EXP((0.65-0.15)*(E8-57.3)))</f>
        <v>68.770171368066045</v>
      </c>
      <c r="H8" s="7">
        <f>1.43*10^(7)*EXP(-0.15*78.5)*EXP((0.56-0.15)*(E8-78.5))</f>
        <v>9.2637642006252699E-4</v>
      </c>
      <c r="I8" s="7">
        <f>1.43*10^(7)*EXP(-0.15*76.9)*EXP((0.57-0.15)*(E8-76.9))</f>
        <v>1.7341638635527928E-3</v>
      </c>
      <c r="J8" s="7">
        <f>1.43*10^(7)*EXP(-0.15*77.9)*EXP((0.45-0.15)*(E8-77.9))</f>
        <v>2.7897173465427142E-2</v>
      </c>
      <c r="K8" s="7">
        <f>1.43*10^(7)*EXP(-0.15*82.5)*EXP((0.58-0.15)*(E8-82.5))</f>
        <v>5.1484492879659697E-5</v>
      </c>
      <c r="L8" s="7">
        <f>1.43*10^(7)*EXP(-0.15*83)*EXP((0.65-0.15)*(E8-83))</f>
        <v>3.8239375087227148E-6</v>
      </c>
      <c r="M8" s="7">
        <f>1.43*10^(7)*EXP(-0.15*57)*EXP((0.75-0.15)*(E8-57))</f>
        <v>41.503181843700816</v>
      </c>
      <c r="N8" s="7">
        <f>1.43*10^(7)*EXP(-0.15*82.5)*EXP((0.62-0.15)*(E8-82.5))</f>
        <v>1.4031161157940501E-5</v>
      </c>
      <c r="O8" s="7">
        <f>1.43*10^(7)*EXP(-0.15*81)*EXP((0.7-0.15)*(E8-81))</f>
        <v>2.9780855262093731E-6</v>
      </c>
      <c r="T8" s="1"/>
      <c r="U8" s="1"/>
      <c r="V8" s="1"/>
      <c r="W8" s="1"/>
    </row>
    <row r="9" spans="1:23" x14ac:dyDescent="0.35">
      <c r="B9" s="8"/>
      <c r="C9">
        <f t="shared" ref="C9:C72" si="0">C8+0.5</f>
        <v>50.5</v>
      </c>
      <c r="D9" s="7">
        <f t="shared" ref="D9:D72" si="1">1.43*10^(7)*EXP(-0.15*58.7)*EXP((0.637-0.15)*(C9-58.7))</f>
        <v>39.542264816723119</v>
      </c>
      <c r="E9">
        <v>50.5</v>
      </c>
      <c r="F9" s="7">
        <f t="shared" ref="F9:F20" si="2">1.43*10^(7)*EXP(-0.15*87)*EXP((0.4-0.15)*(E9-87))</f>
        <v>3.3485431619218338E-3</v>
      </c>
      <c r="G9" s="7">
        <f t="shared" ref="G9:G72" si="3">1.43*10^(7)*(EXP(-0.15*57.3))*(EXP((0.65-0.15)*(E9-57.3)))</f>
        <v>88.302647946568399</v>
      </c>
      <c r="H9" s="7">
        <f t="shared" ref="H9:H72" si="4">1.43*10^(7)*EXP(-0.15*78.5)*EXP((0.56-0.15)*(E9-78.5))</f>
        <v>1.1371502752176093E-3</v>
      </c>
      <c r="I9" s="7">
        <f t="shared" ref="I9:I72" si="5">1.43*10^(7)*EXP(-0.15*76.9)*EXP((0.57-0.15)*(E9-76.9))</f>
        <v>2.1393999108348977E-3</v>
      </c>
      <c r="J9" s="7">
        <f t="shared" ref="J9:J72" si="6">1.43*10^(7)*EXP(-0.15*77.9)*EXP((0.45-0.15)*(E9-77.9))</f>
        <v>3.2411891407464109E-2</v>
      </c>
      <c r="K9" s="7">
        <f t="shared" ref="K9:K72" si="7">1.43*10^(7)*EXP(-0.15*82.5)*EXP((0.58-0.15)*(E9-82.5))</f>
        <v>6.3833661006110562E-5</v>
      </c>
      <c r="L9" s="7">
        <f t="shared" ref="L9:L72" si="8">1.43*10^(7)*EXP(-0.15*83)*EXP((0.65-0.15)*(E9-83))</f>
        <v>4.9100329530255677E-6</v>
      </c>
      <c r="M9" s="7">
        <f t="shared" ref="M9:M72" si="9">1.43*10^(7)*EXP(-0.15*57)*EXP((0.75-0.15)*(E9-57))</f>
        <v>56.023435554148023</v>
      </c>
      <c r="N9" s="7">
        <f t="shared" ref="N9:N72" si="10">1.43*10^(7)*EXP(-0.15*82.5)*EXP((0.62-0.15)*(E9-82.5))</f>
        <v>1.7748138784183283E-5</v>
      </c>
      <c r="O9" s="7">
        <f t="shared" ref="O9:O72" si="11">1.43*10^(7)*EXP(-0.15*81)*EXP((0.7-0.15)*(E9-81))</f>
        <v>3.9207409476339161E-6</v>
      </c>
      <c r="P9" s="21"/>
      <c r="U9" s="1"/>
      <c r="V9" s="1"/>
      <c r="W9" s="1"/>
    </row>
    <row r="10" spans="1:23" x14ac:dyDescent="0.35">
      <c r="C10">
        <f t="shared" si="0"/>
        <v>51</v>
      </c>
      <c r="D10" s="7">
        <f t="shared" si="1"/>
        <v>50.444317048422299</v>
      </c>
      <c r="E10">
        <v>51</v>
      </c>
      <c r="F10" s="7">
        <f t="shared" si="2"/>
        <v>3.7943965039592253E-3</v>
      </c>
      <c r="G10" s="7">
        <f t="shared" si="3"/>
        <v>113.38284432422343</v>
      </c>
      <c r="H10" s="7">
        <f t="shared" si="4"/>
        <v>1.3958804654593915E-3</v>
      </c>
      <c r="I10" s="7">
        <f t="shared" si="5"/>
        <v>2.6393307314704286E-3</v>
      </c>
      <c r="J10" s="7">
        <f t="shared" si="6"/>
        <v>3.7657245308782429E-2</v>
      </c>
      <c r="K10" s="7">
        <f t="shared" si="7"/>
        <v>7.9144924025324775E-5</v>
      </c>
      <c r="L10" s="7">
        <f t="shared" si="8"/>
        <v>6.3046071084591966E-6</v>
      </c>
      <c r="M10" s="7">
        <f t="shared" si="9"/>
        <v>75.623727913433314</v>
      </c>
      <c r="N10" s="7">
        <f t="shared" si="10"/>
        <v>2.244977637680175E-5</v>
      </c>
      <c r="O10" s="7">
        <f t="shared" si="11"/>
        <v>5.1617757257696093E-6</v>
      </c>
      <c r="P10" s="21"/>
      <c r="U10" s="1"/>
      <c r="V10" s="1"/>
      <c r="W10" s="1"/>
    </row>
    <row r="11" spans="1:23" x14ac:dyDescent="0.35">
      <c r="C11">
        <f t="shared" si="0"/>
        <v>51.5</v>
      </c>
      <c r="D11" s="7">
        <f t="shared" si="1"/>
        <v>64.352133957829821</v>
      </c>
      <c r="E11">
        <v>51.5</v>
      </c>
      <c r="F11" s="7">
        <f t="shared" si="2"/>
        <v>4.2996145287835701E-3</v>
      </c>
      <c r="G11" s="7">
        <f t="shared" si="3"/>
        <v>145.5864539286523</v>
      </c>
      <c r="H11" s="7">
        <f t="shared" si="4"/>
        <v>1.7134782590438706E-3</v>
      </c>
      <c r="I11" s="7">
        <f t="shared" si="5"/>
        <v>3.2560844163846475E-3</v>
      </c>
      <c r="J11" s="7">
        <f t="shared" si="6"/>
        <v>4.37514770865624E-2</v>
      </c>
      <c r="K11" s="7">
        <f t="shared" si="7"/>
        <v>9.8128775637273992E-5</v>
      </c>
      <c r="L11" s="7">
        <f t="shared" si="8"/>
        <v>8.0952757694918177E-6</v>
      </c>
      <c r="M11" s="7">
        <f t="shared" si="9"/>
        <v>102.08135518567919</v>
      </c>
      <c r="N11" s="7">
        <f t="shared" si="10"/>
        <v>2.8396918995109094E-5</v>
      </c>
      <c r="O11" s="7">
        <f t="shared" si="11"/>
        <v>6.7956360797627607E-6</v>
      </c>
      <c r="P11" s="21"/>
      <c r="U11" s="1"/>
      <c r="V11" s="1"/>
      <c r="W11" s="1"/>
    </row>
    <row r="12" spans="1:23" x14ac:dyDescent="0.35">
      <c r="C12">
        <f t="shared" si="0"/>
        <v>52</v>
      </c>
      <c r="D12" s="7">
        <f t="shared" si="1"/>
        <v>82.094423856532245</v>
      </c>
      <c r="E12">
        <v>52</v>
      </c>
      <c r="F12" s="7">
        <f t="shared" si="2"/>
        <v>4.8721015520747533E-3</v>
      </c>
      <c r="G12" s="7">
        <f t="shared" si="3"/>
        <v>186.93670716982848</v>
      </c>
      <c r="H12" s="7">
        <f t="shared" si="4"/>
        <v>2.1033375112458198E-3</v>
      </c>
      <c r="I12" s="7">
        <f t="shared" si="5"/>
        <v>4.0169599058608001E-3</v>
      </c>
      <c r="J12" s="7">
        <f t="shared" si="6"/>
        <v>5.0831964249110025E-2</v>
      </c>
      <c r="K12" s="7">
        <f t="shared" si="7"/>
        <v>1.2166612990858761E-4</v>
      </c>
      <c r="L12" s="7">
        <f t="shared" si="8"/>
        <v>1.0394539843123909E-5</v>
      </c>
      <c r="M12" s="7">
        <f t="shared" si="9"/>
        <v>137.79541638668331</v>
      </c>
      <c r="N12" s="7">
        <f t="shared" si="10"/>
        <v>3.5919511841911092E-5</v>
      </c>
      <c r="O12" s="7">
        <f t="shared" si="11"/>
        <v>8.9466633542448307E-6</v>
      </c>
      <c r="P12" s="21"/>
      <c r="U12" s="1"/>
      <c r="V12" s="1"/>
      <c r="W12" s="1"/>
    </row>
    <row r="13" spans="1:23" x14ac:dyDescent="0.35">
      <c r="C13">
        <f t="shared" si="0"/>
        <v>52.5</v>
      </c>
      <c r="D13" s="7">
        <f t="shared" si="1"/>
        <v>104.72837517326752</v>
      </c>
      <c r="E13">
        <v>52.5</v>
      </c>
      <c r="F13" s="7">
        <f t="shared" si="2"/>
        <v>5.5208143369179907E-3</v>
      </c>
      <c r="G13" s="7">
        <f t="shared" si="3"/>
        <v>240.03148331797331</v>
      </c>
      <c r="H13" s="7">
        <f t="shared" si="4"/>
        <v>2.5818995151315133E-3</v>
      </c>
      <c r="I13" s="7">
        <f t="shared" si="5"/>
        <v>4.9556353035863695E-3</v>
      </c>
      <c r="J13" s="7">
        <f t="shared" si="6"/>
        <v>5.9058316689755933E-2</v>
      </c>
      <c r="K13" s="7">
        <f t="shared" si="7"/>
        <v>1.5084919862498071E-4</v>
      </c>
      <c r="L13" s="7">
        <f t="shared" si="8"/>
        <v>1.3346853353344508E-5</v>
      </c>
      <c r="M13" s="7">
        <f t="shared" si="9"/>
        <v>186.00435645316725</v>
      </c>
      <c r="N13" s="7">
        <f t="shared" si="10"/>
        <v>4.543490549743826E-5</v>
      </c>
      <c r="O13" s="7">
        <f t="shared" si="11"/>
        <v>1.1778556743577348E-5</v>
      </c>
      <c r="P13" s="21"/>
      <c r="U13" s="1"/>
      <c r="V13" s="1"/>
      <c r="W13" s="1"/>
    </row>
    <row r="14" spans="1:23" x14ac:dyDescent="0.35">
      <c r="C14">
        <f t="shared" si="0"/>
        <v>53</v>
      </c>
      <c r="D14" s="7">
        <f t="shared" si="1"/>
        <v>133.60264986572474</v>
      </c>
      <c r="E14">
        <v>53</v>
      </c>
      <c r="F14" s="7">
        <f t="shared" si="2"/>
        <v>6.2559022255477773E-3</v>
      </c>
      <c r="G14" s="7">
        <f t="shared" si="3"/>
        <v>308.2065253855373</v>
      </c>
      <c r="H14" s="7">
        <f t="shared" si="4"/>
        <v>3.1693463700402081E-3</v>
      </c>
      <c r="I14" s="7">
        <f t="shared" si="5"/>
        <v>6.113658547181584E-3</v>
      </c>
      <c r="J14" s="7">
        <f t="shared" si="6"/>
        <v>6.8615974648049735E-2</v>
      </c>
      <c r="K14" s="7">
        <f t="shared" si="7"/>
        <v>1.870321735629788E-4</v>
      </c>
      <c r="L14" s="7">
        <f t="shared" si="8"/>
        <v>1.7137698938498358E-5</v>
      </c>
      <c r="M14" s="7">
        <f t="shared" si="9"/>
        <v>251.07961880581411</v>
      </c>
      <c r="N14" s="7">
        <f t="shared" si="10"/>
        <v>5.7471010370259988E-5</v>
      </c>
      <c r="O14" s="7">
        <f t="shared" si="11"/>
        <v>1.5506831258588469E-5</v>
      </c>
      <c r="P14" s="21"/>
      <c r="U14" s="1"/>
      <c r="V14" s="1"/>
      <c r="W14" s="1"/>
    </row>
    <row r="15" spans="1:23" x14ac:dyDescent="0.35">
      <c r="B15" s="9"/>
      <c r="C15">
        <f t="shared" si="0"/>
        <v>53.5</v>
      </c>
      <c r="D15" s="7">
        <f t="shared" si="1"/>
        <v>170.43774451395919</v>
      </c>
      <c r="E15">
        <v>53.5</v>
      </c>
      <c r="F15" s="7">
        <f t="shared" si="2"/>
        <v>7.0888659294167794E-3</v>
      </c>
      <c r="G15" s="7">
        <f t="shared" si="3"/>
        <v>395.74501218404555</v>
      </c>
      <c r="H15" s="7">
        <f t="shared" si="4"/>
        <v>3.8904521087744183E-3</v>
      </c>
      <c r="I15" s="7">
        <f t="shared" si="5"/>
        <v>7.5422864157249298E-3</v>
      </c>
      <c r="J15" s="7">
        <f t="shared" si="6"/>
        <v>7.972038894427988E-2</v>
      </c>
      <c r="K15" s="7">
        <f t="shared" si="7"/>
        <v>2.3189406550748058E-4</v>
      </c>
      <c r="L15" s="7">
        <f t="shared" si="8"/>
        <v>2.2005241020574423E-5</v>
      </c>
      <c r="M15" s="7">
        <f t="shared" si="9"/>
        <v>338.92203484785358</v>
      </c>
      <c r="N15" s="7">
        <f t="shared" si="10"/>
        <v>7.2695584965280771E-5</v>
      </c>
      <c r="O15" s="7">
        <f t="shared" si="11"/>
        <v>2.0415219021927815E-5</v>
      </c>
      <c r="P15" s="22"/>
      <c r="U15" s="1"/>
      <c r="V15" s="1"/>
      <c r="W15" s="1"/>
    </row>
    <row r="16" spans="1:23" x14ac:dyDescent="0.35">
      <c r="C16">
        <f t="shared" si="0"/>
        <v>54</v>
      </c>
      <c r="D16" s="7">
        <f t="shared" si="1"/>
        <v>217.42850747497076</v>
      </c>
      <c r="E16">
        <v>54</v>
      </c>
      <c r="F16" s="7">
        <f t="shared" si="2"/>
        <v>8.0327374619167547E-3</v>
      </c>
      <c r="G16" s="7">
        <f t="shared" si="3"/>
        <v>508.14665417171437</v>
      </c>
      <c r="H16" s="7">
        <f t="shared" si="4"/>
        <v>4.7756274775594496E-3</v>
      </c>
      <c r="I16" s="7">
        <f t="shared" si="5"/>
        <v>9.3047532729896385E-3</v>
      </c>
      <c r="J16" s="7">
        <f t="shared" si="6"/>
        <v>9.2621877719081647E-2</v>
      </c>
      <c r="K16" s="7">
        <f t="shared" si="7"/>
        <v>2.875166159552771E-4</v>
      </c>
      <c r="L16" s="7">
        <f t="shared" si="8"/>
        <v>2.8255288770757248E-5</v>
      </c>
      <c r="M16" s="7">
        <f t="shared" si="9"/>
        <v>457.4968938209563</v>
      </c>
      <c r="N16" s="7">
        <f t="shared" si="10"/>
        <v>9.1953282870750564E-5</v>
      </c>
      <c r="O16" s="7">
        <f t="shared" si="11"/>
        <v>2.6877262076508939E-5</v>
      </c>
      <c r="U16" s="1"/>
      <c r="V16" s="1"/>
      <c r="W16" s="1"/>
    </row>
    <row r="17" spans="1:23" x14ac:dyDescent="0.35">
      <c r="C17">
        <f t="shared" si="0"/>
        <v>54.5</v>
      </c>
      <c r="D17" s="7">
        <f t="shared" si="1"/>
        <v>277.3749206644863</v>
      </c>
      <c r="E17">
        <v>54.5</v>
      </c>
      <c r="F17" s="7">
        <f t="shared" si="2"/>
        <v>9.1022840288629142E-3</v>
      </c>
      <c r="G17" s="7">
        <f t="shared" si="3"/>
        <v>652.47321936131721</v>
      </c>
      <c r="H17" s="7">
        <f t="shared" si="4"/>
        <v>5.8622024296311002E-3</v>
      </c>
      <c r="I17" s="7">
        <f t="shared" si="5"/>
        <v>1.1479069966198003E-2</v>
      </c>
      <c r="J17" s="7">
        <f t="shared" si="6"/>
        <v>0.1076112691598208</v>
      </c>
      <c r="K17" s="7">
        <f t="shared" si="7"/>
        <v>3.5648089686757245E-4</v>
      </c>
      <c r="L17" s="7">
        <f t="shared" si="8"/>
        <v>3.6280508937504043E-5</v>
      </c>
      <c r="M17" s="7">
        <f t="shared" si="9"/>
        <v>617.55621156288123</v>
      </c>
      <c r="N17" s="7">
        <f t="shared" si="10"/>
        <v>1.1631251381698835E-4</v>
      </c>
      <c r="O17" s="7">
        <f t="shared" si="11"/>
        <v>3.5384739980180259E-5</v>
      </c>
      <c r="U17" s="1"/>
      <c r="V17" s="1"/>
      <c r="W17" s="1"/>
    </row>
    <row r="18" spans="1:23" x14ac:dyDescent="0.35">
      <c r="C18">
        <f t="shared" si="0"/>
        <v>55</v>
      </c>
      <c r="D18" s="7">
        <f t="shared" si="1"/>
        <v>353.848938702238</v>
      </c>
      <c r="E18">
        <v>55</v>
      </c>
      <c r="F18" s="7">
        <f t="shared" si="2"/>
        <v>1.0314239066680891E-2</v>
      </c>
      <c r="G18" s="7">
        <f t="shared" si="3"/>
        <v>837.79219736800758</v>
      </c>
      <c r="H18" s="7">
        <f t="shared" si="4"/>
        <v>7.1960004182602009E-3</v>
      </c>
      <c r="I18" s="7">
        <f t="shared" si="5"/>
        <v>1.4161476766006884E-2</v>
      </c>
      <c r="J18" s="7">
        <f t="shared" si="6"/>
        <v>0.12502645741332991</v>
      </c>
      <c r="K18" s="7">
        <f t="shared" si="7"/>
        <v>4.4198708102239216E-4</v>
      </c>
      <c r="L18" s="7">
        <f t="shared" si="8"/>
        <v>4.6585095606121959E-5</v>
      </c>
      <c r="M18" s="7">
        <f t="shared" si="9"/>
        <v>833.61369135142502</v>
      </c>
      <c r="N18" s="7">
        <f t="shared" si="10"/>
        <v>1.4712471864047438E-4</v>
      </c>
      <c r="O18" s="7">
        <f t="shared" si="11"/>
        <v>4.6585095606121959E-5</v>
      </c>
      <c r="U18" s="1"/>
      <c r="V18" s="1"/>
      <c r="W18" s="1"/>
    </row>
    <row r="19" spans="1:23" x14ac:dyDescent="0.35">
      <c r="C19">
        <f t="shared" si="0"/>
        <v>55.5</v>
      </c>
      <c r="D19" s="7">
        <f t="shared" si="1"/>
        <v>451.40732666365892</v>
      </c>
      <c r="E19">
        <v>55.5</v>
      </c>
      <c r="F19" s="7">
        <f t="shared" si="2"/>
        <v>1.168756404297088E-2</v>
      </c>
      <c r="G19" s="7">
        <f t="shared" si="3"/>
        <v>1075.7464753231943</v>
      </c>
      <c r="H19" s="7">
        <f t="shared" si="4"/>
        <v>8.8332708808999093E-3</v>
      </c>
      <c r="I19" s="7">
        <f t="shared" si="5"/>
        <v>1.7470703182809848E-2</v>
      </c>
      <c r="J19" s="7">
        <f t="shared" si="6"/>
        <v>0.14526001946981615</v>
      </c>
      <c r="K19" s="7">
        <f t="shared" si="7"/>
        <v>5.4800294071091554E-4</v>
      </c>
      <c r="L19" s="7">
        <f t="shared" si="8"/>
        <v>5.9816446797089023E-5</v>
      </c>
      <c r="M19" s="7">
        <f t="shared" si="9"/>
        <v>1125.2607833866648</v>
      </c>
      <c r="N19" s="7">
        <f t="shared" si="10"/>
        <v>1.8609934670569547E-4</v>
      </c>
      <c r="O19" s="7">
        <f t="shared" si="11"/>
        <v>6.1330707357100449E-5</v>
      </c>
      <c r="U19" s="1"/>
      <c r="V19" s="1"/>
    </row>
    <row r="20" spans="1:23" x14ac:dyDescent="0.35">
      <c r="C20">
        <f t="shared" si="0"/>
        <v>56</v>
      </c>
      <c r="D20" s="7">
        <f t="shared" si="1"/>
        <v>575.86317854439426</v>
      </c>
      <c r="E20">
        <v>56</v>
      </c>
      <c r="F20" s="7">
        <f t="shared" si="2"/>
        <v>1.3243745115411912E-2</v>
      </c>
      <c r="G20" s="7">
        <f t="shared" si="3"/>
        <v>1381.2858162272341</v>
      </c>
      <c r="H20" s="7">
        <f t="shared" si="4"/>
        <v>1.0843061411914007E-2</v>
      </c>
      <c r="I20" s="7">
        <f t="shared" si="5"/>
        <v>2.1553223208648976E-2</v>
      </c>
      <c r="J20" s="7">
        <f t="shared" si="6"/>
        <v>0.16876806471940942</v>
      </c>
      <c r="K20" s="7">
        <f t="shared" si="7"/>
        <v>6.7944796561281607E-4</v>
      </c>
      <c r="L20" s="7">
        <f t="shared" si="8"/>
        <v>7.6805838023412363E-5</v>
      </c>
      <c r="M20" s="7">
        <f t="shared" si="9"/>
        <v>1518.9431792743621</v>
      </c>
      <c r="N20" s="7">
        <f t="shared" si="10"/>
        <v>2.3539869550349662E-4</v>
      </c>
      <c r="O20" s="7">
        <f t="shared" si="11"/>
        <v>8.0743757546952085E-5</v>
      </c>
      <c r="U20" s="1"/>
      <c r="V20" s="1"/>
    </row>
    <row r="21" spans="1:23" x14ac:dyDescent="0.35">
      <c r="C21">
        <f t="shared" si="0"/>
        <v>56.5</v>
      </c>
      <c r="D21" s="7">
        <f t="shared" si="1"/>
        <v>734.63229508088989</v>
      </c>
      <c r="E21">
        <v>56.5</v>
      </c>
      <c r="F21" s="7">
        <f t="shared" ref="F21:F72" si="12">1.43*10^(7)*EXP(-0.15*87)*EXP((0.4-0.15)*(E21-87))</f>
        <v>1.5007129290340347E-2</v>
      </c>
      <c r="G21" s="7">
        <f t="shared" si="3"/>
        <v>1773.6060957460411</v>
      </c>
      <c r="H21" s="7">
        <f t="shared" si="4"/>
        <v>1.3310129664059468E-2</v>
      </c>
      <c r="I21" s="7">
        <f t="shared" si="5"/>
        <v>2.6589738593860695E-2</v>
      </c>
      <c r="J21" s="7">
        <f t="shared" si="6"/>
        <v>0.19608051666999296</v>
      </c>
      <c r="K21" s="7">
        <f t="shared" si="7"/>
        <v>8.4242164353443753E-4</v>
      </c>
      <c r="L21" s="7">
        <f t="shared" si="8"/>
        <v>9.8620648172063224E-5</v>
      </c>
      <c r="M21" s="7">
        <f t="shared" si="9"/>
        <v>2050.3588287509938</v>
      </c>
      <c r="N21" s="7">
        <f t="shared" si="10"/>
        <v>2.9775787409065717E-4</v>
      </c>
      <c r="O21" s="7">
        <f t="shared" si="11"/>
        <v>1.0630163361463649E-4</v>
      </c>
      <c r="U21" s="1"/>
      <c r="V21" s="1"/>
    </row>
    <row r="22" spans="1:23" x14ac:dyDescent="0.35">
      <c r="C22">
        <f t="shared" si="0"/>
        <v>57</v>
      </c>
      <c r="D22" s="7">
        <f t="shared" si="1"/>
        <v>937.17506012447825</v>
      </c>
      <c r="E22">
        <v>57</v>
      </c>
      <c r="F22" s="7">
        <f t="shared" si="12"/>
        <v>1.7005305340323025E-2</v>
      </c>
      <c r="G22" s="7">
        <f t="shared" si="3"/>
        <v>2277.3553061302287</v>
      </c>
      <c r="H22" s="7">
        <f t="shared" si="4"/>
        <v>1.6338517780542919E-2</v>
      </c>
      <c r="I22" s="7">
        <f t="shared" si="5"/>
        <v>3.2803177123231032E-2</v>
      </c>
      <c r="J22" s="7">
        <f t="shared" si="6"/>
        <v>0.22781305859905188</v>
      </c>
      <c r="K22" s="7">
        <f t="shared" si="7"/>
        <v>1.0444864969978752E-3</v>
      </c>
      <c r="L22" s="7">
        <f t="shared" si="8"/>
        <v>1.2663141886314863E-4</v>
      </c>
      <c r="M22" s="7">
        <f t="shared" si="9"/>
        <v>2767.6949236807468</v>
      </c>
      <c r="N22" s="7">
        <f t="shared" si="10"/>
        <v>3.7663654589653638E-4</v>
      </c>
      <c r="O22" s="7">
        <f t="shared" si="11"/>
        <v>1.3994936144220784E-4</v>
      </c>
      <c r="U22" s="1"/>
      <c r="V22" s="1"/>
    </row>
    <row r="23" spans="1:23" x14ac:dyDescent="0.35">
      <c r="C23">
        <f t="shared" si="0"/>
        <v>57.5</v>
      </c>
      <c r="D23" s="7">
        <f t="shared" si="1"/>
        <v>1195.5601451235011</v>
      </c>
      <c r="E23">
        <v>57.5</v>
      </c>
      <c r="F23" s="7">
        <f t="shared" si="12"/>
        <v>1.9269535440316073E-2</v>
      </c>
      <c r="G23" s="7">
        <f t="shared" si="3"/>
        <v>2924.1820958999065</v>
      </c>
      <c r="H23" s="7">
        <f t="shared" si="4"/>
        <v>2.005594009996298E-2</v>
      </c>
      <c r="I23" s="7">
        <f t="shared" si="5"/>
        <v>4.0468559913805047E-2</v>
      </c>
      <c r="J23" s="7">
        <f t="shared" si="6"/>
        <v>0.26468101242104325</v>
      </c>
      <c r="K23" s="7">
        <f t="shared" si="7"/>
        <v>1.295019009523222E-3</v>
      </c>
      <c r="L23" s="7">
        <f t="shared" si="8"/>
        <v>1.6259796037151436E-4</v>
      </c>
      <c r="M23" s="7">
        <f t="shared" si="9"/>
        <v>3735.9973694138498</v>
      </c>
      <c r="N23" s="7">
        <f t="shared" si="10"/>
        <v>4.7641086952979683E-4</v>
      </c>
      <c r="O23" s="7">
        <f t="shared" si="11"/>
        <v>1.8424762726680264E-4</v>
      </c>
      <c r="U23" s="1"/>
      <c r="V23" s="1"/>
    </row>
    <row r="24" spans="1:23" x14ac:dyDescent="0.35">
      <c r="A24" t="s">
        <v>4</v>
      </c>
      <c r="B24" t="s">
        <v>4</v>
      </c>
      <c r="C24">
        <f t="shared" si="0"/>
        <v>58</v>
      </c>
      <c r="D24" s="7">
        <f t="shared" si="1"/>
        <v>1525.1836304925516</v>
      </c>
      <c r="E24">
        <v>58</v>
      </c>
      <c r="F24" s="7">
        <f t="shared" si="12"/>
        <v>2.1835244275510542E-2</v>
      </c>
      <c r="G24" s="7">
        <f t="shared" si="3"/>
        <v>3754.7241341587105</v>
      </c>
      <c r="H24" s="7">
        <f t="shared" si="4"/>
        <v>2.4619169174104661E-2</v>
      </c>
      <c r="I24" s="7">
        <f t="shared" si="5"/>
        <v>4.9925174483706279E-2</v>
      </c>
      <c r="J24" s="7">
        <f t="shared" si="6"/>
        <v>0.30751546363075821</v>
      </c>
      <c r="K24" s="7">
        <f t="shared" si="7"/>
        <v>1.6056447257545726E-3</v>
      </c>
      <c r="L24" s="7">
        <f t="shared" si="8"/>
        <v>2.087799138186106E-4</v>
      </c>
      <c r="M24" s="7">
        <f t="shared" si="9"/>
        <v>5043.0689541840638</v>
      </c>
      <c r="N24" s="7">
        <f t="shared" si="10"/>
        <v>6.0261628638790237E-4</v>
      </c>
      <c r="O24" s="7">
        <f t="shared" si="11"/>
        <v>2.4256765306832176E-4</v>
      </c>
      <c r="U24" s="1"/>
      <c r="V24" s="1"/>
    </row>
    <row r="25" spans="1:23" x14ac:dyDescent="0.35">
      <c r="C25">
        <f t="shared" si="0"/>
        <v>58.5</v>
      </c>
      <c r="D25" s="7">
        <f t="shared" si="1"/>
        <v>1945.686393286509</v>
      </c>
      <c r="E25">
        <v>58.5</v>
      </c>
      <c r="F25" s="7">
        <f t="shared" si="12"/>
        <v>2.4742573273131046E-2</v>
      </c>
      <c r="G25" s="7">
        <f t="shared" si="3"/>
        <v>4821.161220910657</v>
      </c>
      <c r="H25" s="7">
        <f t="shared" si="4"/>
        <v>3.0220647239782288E-2</v>
      </c>
      <c r="I25" s="7">
        <f t="shared" si="5"/>
        <v>6.1591592400060659E-2</v>
      </c>
      <c r="J25" s="7">
        <f t="shared" si="6"/>
        <v>0.35728199581467868</v>
      </c>
      <c r="K25" s="7">
        <f t="shared" si="7"/>
        <v>1.9907777155276159E-3</v>
      </c>
      <c r="L25" s="7">
        <f t="shared" si="8"/>
        <v>2.6807871583697221E-4</v>
      </c>
      <c r="M25" s="7">
        <f t="shared" si="9"/>
        <v>6807.4310450184603</v>
      </c>
      <c r="N25" s="7">
        <f t="shared" si="10"/>
        <v>7.6225462483330887E-4</v>
      </c>
      <c r="O25" s="7">
        <f t="shared" si="11"/>
        <v>3.1934775599509285E-4</v>
      </c>
      <c r="U25" s="1"/>
      <c r="V25" s="1"/>
    </row>
    <row r="26" spans="1:23" x14ac:dyDescent="0.35">
      <c r="C26">
        <f t="shared" si="0"/>
        <v>59</v>
      </c>
      <c r="D26" s="7">
        <f t="shared" si="1"/>
        <v>2482.1244244522145</v>
      </c>
      <c r="E26">
        <v>59</v>
      </c>
      <c r="F26" s="7">
        <f t="shared" si="12"/>
        <v>2.803700862934105E-2</v>
      </c>
      <c r="G26" s="7">
        <f t="shared" si="3"/>
        <v>6190.4935455985878</v>
      </c>
      <c r="H26" s="7">
        <f t="shared" si="4"/>
        <v>3.709660196624303E-2</v>
      </c>
      <c r="I26" s="7">
        <f t="shared" si="5"/>
        <v>7.5984196221753328E-2</v>
      </c>
      <c r="J26" s="7">
        <f t="shared" si="6"/>
        <v>0.41510245704779697</v>
      </c>
      <c r="K26" s="7">
        <f t="shared" si="7"/>
        <v>2.4682894348118326E-3</v>
      </c>
      <c r="L26" s="7">
        <f t="shared" si="8"/>
        <v>3.442198848076829E-4</v>
      </c>
      <c r="M26" s="7">
        <f t="shared" si="9"/>
        <v>9189.0707530844847</v>
      </c>
      <c r="N26" s="7">
        <f t="shared" si="10"/>
        <v>9.6418255895885257E-4</v>
      </c>
      <c r="O26" s="7">
        <f t="shared" si="11"/>
        <v>4.2043111671768031E-4</v>
      </c>
      <c r="U26" s="1"/>
      <c r="V26" s="1"/>
    </row>
    <row r="27" spans="1:23" x14ac:dyDescent="0.35">
      <c r="C27">
        <f t="shared" si="0"/>
        <v>59.5</v>
      </c>
      <c r="D27" s="7">
        <f t="shared" si="1"/>
        <v>3166.4618099403119</v>
      </c>
      <c r="E27">
        <v>59.5</v>
      </c>
      <c r="F27" s="7">
        <f t="shared" si="12"/>
        <v>3.1770092956959067E-2</v>
      </c>
      <c r="G27" s="7">
        <f t="shared" si="3"/>
        <v>7948.7510543899998</v>
      </c>
      <c r="H27" s="7">
        <f t="shared" si="4"/>
        <v>4.5537008738525619E-2</v>
      </c>
      <c r="I27" s="7">
        <f t="shared" si="5"/>
        <v>9.3740035782225145E-2</v>
      </c>
      <c r="J27" s="7">
        <f t="shared" si="6"/>
        <v>0.48228024883877696</v>
      </c>
      <c r="K27" s="7">
        <f t="shared" si="7"/>
        <v>3.0603380209070874E-3</v>
      </c>
      <c r="L27" s="7">
        <f t="shared" si="8"/>
        <v>4.419870810223914E-4</v>
      </c>
      <c r="M27" s="7">
        <f t="shared" si="9"/>
        <v>12403.948089490146</v>
      </c>
      <c r="N27" s="7">
        <f t="shared" si="10"/>
        <v>1.2196029734863724E-3</v>
      </c>
      <c r="O27" s="7">
        <f t="shared" si="11"/>
        <v>5.5351046182767474E-4</v>
      </c>
      <c r="U27" s="1"/>
      <c r="V27" s="1"/>
    </row>
    <row r="28" spans="1:23" s="14" customFormat="1" x14ac:dyDescent="0.35">
      <c r="A28" s="23"/>
      <c r="B28" s="23"/>
      <c r="C28" s="23">
        <f t="shared" si="0"/>
        <v>60</v>
      </c>
      <c r="D28" s="24">
        <f t="shared" si="1"/>
        <v>4039.4753361420399</v>
      </c>
      <c r="E28" s="23">
        <v>60</v>
      </c>
      <c r="F28" s="24">
        <f t="shared" si="12"/>
        <v>3.6000231687967447E-2</v>
      </c>
      <c r="G28" s="7">
        <f t="shared" si="3"/>
        <v>10206.398384760245</v>
      </c>
      <c r="H28" s="24">
        <f t="shared" si="4"/>
        <v>5.5897819609987458E-2</v>
      </c>
      <c r="I28" s="24">
        <f t="shared" si="5"/>
        <v>0.11564502548409121</v>
      </c>
      <c r="J28" s="24">
        <f t="shared" si="6"/>
        <v>0.5603297076924082</v>
      </c>
      <c r="K28" s="24">
        <f t="shared" si="7"/>
        <v>3.7943965039592244E-3</v>
      </c>
      <c r="L28" s="24">
        <f t="shared" si="8"/>
        <v>5.6752264588037467E-4</v>
      </c>
      <c r="M28" s="24">
        <f t="shared" si="9"/>
        <v>16743.578577313809</v>
      </c>
      <c r="N28" s="24">
        <f t="shared" si="10"/>
        <v>1.5426864955356201E-3</v>
      </c>
      <c r="O28" s="24">
        <f t="shared" si="11"/>
        <v>7.2871350185627775E-4</v>
      </c>
      <c r="P28" s="23"/>
      <c r="Q28" s="23"/>
      <c r="R28" s="23"/>
      <c r="S28" s="23"/>
      <c r="T28" s="23"/>
      <c r="U28" s="25"/>
      <c r="V28" s="15"/>
    </row>
    <row r="29" spans="1:23" s="14" customFormat="1" x14ac:dyDescent="0.35">
      <c r="A29" s="23"/>
      <c r="B29" s="23"/>
      <c r="C29" s="23">
        <f t="shared" si="0"/>
        <v>60.5</v>
      </c>
      <c r="D29" s="24">
        <f t="shared" si="1"/>
        <v>5153.1842070779403</v>
      </c>
      <c r="E29" s="23">
        <v>60.5</v>
      </c>
      <c r="F29" s="24">
        <f t="shared" si="12"/>
        <v>4.0793606847267648E-2</v>
      </c>
      <c r="G29" s="7">
        <f t="shared" si="3"/>
        <v>13105.274938872864</v>
      </c>
      <c r="H29" s="24">
        <f t="shared" si="4"/>
        <v>6.8615974648049846E-2</v>
      </c>
      <c r="I29" s="24">
        <f t="shared" si="5"/>
        <v>0.14266873068286176</v>
      </c>
      <c r="J29" s="24">
        <f t="shared" si="6"/>
        <v>0.65101024161496945</v>
      </c>
      <c r="K29" s="24">
        <f t="shared" si="7"/>
        <v>4.7045276472402761E-3</v>
      </c>
      <c r="L29" s="24">
        <f t="shared" si="8"/>
        <v>7.2871350185627765E-4</v>
      </c>
      <c r="M29" s="24">
        <f t="shared" si="9"/>
        <v>22601.467012927937</v>
      </c>
      <c r="N29" s="24">
        <f t="shared" si="10"/>
        <v>1.9513576756088199E-3</v>
      </c>
      <c r="O29" s="24">
        <f t="shared" si="11"/>
        <v>9.5937367838399353E-4</v>
      </c>
      <c r="P29" s="23"/>
      <c r="Q29" s="23"/>
      <c r="R29" s="23"/>
      <c r="S29" s="23"/>
      <c r="T29" s="23"/>
      <c r="U29" s="25"/>
      <c r="V29" s="15"/>
    </row>
    <row r="30" spans="1:23" s="14" customFormat="1" x14ac:dyDescent="0.35">
      <c r="A30" s="23"/>
      <c r="B30" s="23"/>
      <c r="C30" s="23">
        <f t="shared" si="0"/>
        <v>61</v>
      </c>
      <c r="D30" s="24">
        <f t="shared" si="1"/>
        <v>6573.9496499660618</v>
      </c>
      <c r="E30" s="23">
        <v>61</v>
      </c>
      <c r="F30" s="24">
        <f t="shared" si="12"/>
        <v>4.6225212493997629E-2</v>
      </c>
      <c r="G30" s="7">
        <f t="shared" si="3"/>
        <v>16827.506114193646</v>
      </c>
      <c r="H30" s="24">
        <f t="shared" si="4"/>
        <v>8.4227828737359151E-2</v>
      </c>
      <c r="I30" s="24">
        <f t="shared" si="5"/>
        <v>0.17600728288532397</v>
      </c>
      <c r="J30" s="24">
        <f t="shared" si="6"/>
        <v>0.75636599107508495</v>
      </c>
      <c r="K30" s="24">
        <f t="shared" si="7"/>
        <v>5.8329645730366125E-3</v>
      </c>
      <c r="L30" s="24">
        <f t="shared" si="8"/>
        <v>9.3568665786699019E-4</v>
      </c>
      <c r="M30" s="24">
        <f t="shared" si="9"/>
        <v>30508.789311539269</v>
      </c>
      <c r="N30" s="24">
        <f t="shared" si="10"/>
        <v>2.4682894348118326E-3</v>
      </c>
      <c r="O30" s="24">
        <f t="shared" si="11"/>
        <v>1.263044876253112E-3</v>
      </c>
      <c r="P30" s="23"/>
      <c r="Q30" s="23"/>
      <c r="R30" s="23"/>
      <c r="S30" s="23"/>
      <c r="T30" s="23"/>
      <c r="U30" s="25"/>
      <c r="V30" s="15"/>
    </row>
    <row r="31" spans="1:23" s="14" customFormat="1" x14ac:dyDescent="0.35">
      <c r="A31" s="23"/>
      <c r="B31" s="23"/>
      <c r="C31" s="23">
        <f t="shared" si="0"/>
        <v>61.5</v>
      </c>
      <c r="D31" s="24">
        <f t="shared" si="1"/>
        <v>8386.4291016281277</v>
      </c>
      <c r="E31" s="23">
        <v>61.5</v>
      </c>
      <c r="F31" s="24">
        <f t="shared" si="12"/>
        <v>5.2380028030258749E-2</v>
      </c>
      <c r="G31" s="7">
        <f t="shared" si="3"/>
        <v>21606.945550093016</v>
      </c>
      <c r="H31" s="24">
        <f t="shared" si="4"/>
        <v>0.10339177094253418</v>
      </c>
      <c r="I31" s="24">
        <f t="shared" si="5"/>
        <v>0.21713632328822416</v>
      </c>
      <c r="J31" s="24">
        <f t="shared" si="6"/>
        <v>0.87877190846614828</v>
      </c>
      <c r="K31" s="24">
        <f t="shared" si="7"/>
        <v>7.2320705204610087E-3</v>
      </c>
      <c r="L31" s="24">
        <f t="shared" si="8"/>
        <v>1.2014454507568223E-3</v>
      </c>
      <c r="M31" s="24">
        <f t="shared" si="9"/>
        <v>41182.557960661892</v>
      </c>
      <c r="N31" s="24">
        <f t="shared" si="10"/>
        <v>3.122160949864239E-3</v>
      </c>
      <c r="O31" s="24">
        <f t="shared" si="11"/>
        <v>1.6628373233216018E-3</v>
      </c>
      <c r="P31" s="23"/>
      <c r="Q31" s="23"/>
      <c r="R31" s="23"/>
      <c r="S31" s="23"/>
      <c r="T31" s="23"/>
      <c r="U31" s="25"/>
      <c r="V31" s="15"/>
    </row>
    <row r="32" spans="1:23" s="14" customFormat="1" x14ac:dyDescent="0.35">
      <c r="A32" s="23"/>
      <c r="B32" s="23"/>
      <c r="C32" s="23">
        <f t="shared" si="0"/>
        <v>62</v>
      </c>
      <c r="D32" s="24">
        <f t="shared" si="1"/>
        <v>10698.620589069807</v>
      </c>
      <c r="E32" s="23">
        <v>62</v>
      </c>
      <c r="F32" s="24">
        <f t="shared" si="12"/>
        <v>5.9354347734084704E-2</v>
      </c>
      <c r="G32" s="7">
        <f t="shared" si="3"/>
        <v>27743.867263307526</v>
      </c>
      <c r="H32" s="24">
        <f t="shared" si="4"/>
        <v>0.12691599034289228</v>
      </c>
      <c r="I32" s="24">
        <f t="shared" si="5"/>
        <v>0.26787631806035661</v>
      </c>
      <c r="J32" s="24">
        <f t="shared" si="6"/>
        <v>1.0209872948036558</v>
      </c>
      <c r="K32" s="24">
        <f t="shared" si="7"/>
        <v>8.9667686744911192E-3</v>
      </c>
      <c r="L32" s="24">
        <f t="shared" si="8"/>
        <v>1.5426864955356201E-3</v>
      </c>
      <c r="M32" s="24">
        <f t="shared" si="9"/>
        <v>55590.638581708714</v>
      </c>
      <c r="N32" s="24">
        <f t="shared" si="10"/>
        <v>3.949248762878688E-3</v>
      </c>
      <c r="O32" s="24">
        <f t="shared" si="11"/>
        <v>2.1891763434676551E-3</v>
      </c>
      <c r="P32" s="23"/>
      <c r="Q32" s="23"/>
      <c r="R32" s="23"/>
      <c r="S32" s="23"/>
      <c r="T32" s="23"/>
      <c r="U32" s="25"/>
      <c r="V32" s="15"/>
    </row>
    <row r="33" spans="1:21" s="14" customFormat="1" x14ac:dyDescent="0.35">
      <c r="A33" s="23"/>
      <c r="B33" s="23"/>
      <c r="C33" s="23">
        <f t="shared" si="0"/>
        <v>62.5</v>
      </c>
      <c r="D33" s="24">
        <f t="shared" si="1"/>
        <v>13648.297877656558</v>
      </c>
      <c r="E33" s="23">
        <v>62.5</v>
      </c>
      <c r="F33" s="24">
        <f t="shared" si="12"/>
        <v>6.7257287317668571E-2</v>
      </c>
      <c r="G33" s="7">
        <f t="shared" si="3"/>
        <v>35623.830723297833</v>
      </c>
      <c r="H33" s="24">
        <f t="shared" si="4"/>
        <v>0.15579255929052491</v>
      </c>
      <c r="I33" s="24">
        <f t="shared" si="5"/>
        <v>0.33047313637305625</v>
      </c>
      <c r="J33" s="24">
        <f t="shared" si="6"/>
        <v>1.1862180004934031</v>
      </c>
      <c r="K33" s="24">
        <f t="shared" si="7"/>
        <v>1.1117554818410437E-2</v>
      </c>
      <c r="L33" s="24">
        <f t="shared" si="8"/>
        <v>1.9808486702486763E-3</v>
      </c>
      <c r="M33" s="24">
        <f t="shared" si="9"/>
        <v>75039.513108293861</v>
      </c>
      <c r="N33" s="24">
        <f t="shared" si="10"/>
        <v>4.9954393900727831E-3</v>
      </c>
      <c r="O33" s="24">
        <f t="shared" si="11"/>
        <v>2.8821178088697052E-3</v>
      </c>
      <c r="P33" s="23"/>
      <c r="Q33" s="23"/>
      <c r="R33" s="23"/>
      <c r="S33" s="23"/>
      <c r="T33" s="23"/>
      <c r="U33" s="23"/>
    </row>
    <row r="34" spans="1:21" s="14" customFormat="1" x14ac:dyDescent="0.35">
      <c r="A34" s="23"/>
      <c r="B34" s="23"/>
      <c r="C34" s="23">
        <f t="shared" si="0"/>
        <v>63</v>
      </c>
      <c r="D34" s="24">
        <f t="shared" si="1"/>
        <v>17411.219830297803</v>
      </c>
      <c r="E34" s="23">
        <v>63</v>
      </c>
      <c r="F34" s="24">
        <f t="shared" si="12"/>
        <v>7.6212491081487213E-2</v>
      </c>
      <c r="G34" s="7">
        <f t="shared" si="3"/>
        <v>45741.90408849607</v>
      </c>
      <c r="H34" s="24">
        <f t="shared" si="4"/>
        <v>0.19123927146388128</v>
      </c>
      <c r="I34" s="24">
        <f t="shared" si="5"/>
        <v>0.40769745774853222</v>
      </c>
      <c r="J34" s="24">
        <f t="shared" si="6"/>
        <v>1.3781886923139119</v>
      </c>
      <c r="K34" s="24">
        <f t="shared" si="7"/>
        <v>1.3784232606778543E-2</v>
      </c>
      <c r="L34" s="24">
        <f t="shared" si="8"/>
        <v>2.5434600392114154E-3</v>
      </c>
      <c r="M34" s="24">
        <f t="shared" si="9"/>
        <v>101292.74768544539</v>
      </c>
      <c r="N34" s="24">
        <f t="shared" si="10"/>
        <v>6.3187750881767485E-3</v>
      </c>
      <c r="O34" s="24">
        <f t="shared" si="11"/>
        <v>3.7943965039592244E-3</v>
      </c>
      <c r="P34" s="23"/>
      <c r="Q34" s="23"/>
      <c r="R34" s="23"/>
      <c r="S34" s="23"/>
      <c r="T34" s="23"/>
      <c r="U34" s="23"/>
    </row>
    <row r="35" spans="1:21" s="14" customFormat="1" x14ac:dyDescent="0.35">
      <c r="A35" s="23"/>
      <c r="B35" s="23"/>
      <c r="C35" s="23">
        <f t="shared" si="0"/>
        <v>63.5</v>
      </c>
      <c r="D35" s="24">
        <f t="shared" si="1"/>
        <v>22211.603138823553</v>
      </c>
      <c r="E35" s="23">
        <v>63.5</v>
      </c>
      <c r="F35" s="24">
        <f t="shared" si="12"/>
        <v>8.6360066373356539E-2</v>
      </c>
      <c r="G35" s="7">
        <f t="shared" si="3"/>
        <v>58733.767457321868</v>
      </c>
      <c r="H35" s="24">
        <f t="shared" si="4"/>
        <v>0.23475099912721167</v>
      </c>
      <c r="I35" s="24">
        <f t="shared" si="5"/>
        <v>0.50296740872450552</v>
      </c>
      <c r="J35" s="24">
        <f t="shared" si="6"/>
        <v>1.6012268156712171</v>
      </c>
      <c r="K35" s="24">
        <f t="shared" si="7"/>
        <v>1.7090544788061886E-2</v>
      </c>
      <c r="L35" s="24">
        <f t="shared" si="8"/>
        <v>3.2658673366770569E-3</v>
      </c>
      <c r="M35" s="24">
        <f t="shared" si="9"/>
        <v>136730.90760677229</v>
      </c>
      <c r="N35" s="24">
        <f t="shared" si="10"/>
        <v>7.992674016685717E-3</v>
      </c>
      <c r="O35" s="24">
        <f t="shared" si="11"/>
        <v>4.9954393900727839E-3</v>
      </c>
      <c r="P35" s="23"/>
      <c r="Q35" s="23"/>
      <c r="R35" s="23"/>
      <c r="S35" s="23"/>
      <c r="T35" s="23"/>
      <c r="U35" s="23"/>
    </row>
    <row r="36" spans="1:21" s="14" customFormat="1" x14ac:dyDescent="0.35">
      <c r="A36" s="23"/>
      <c r="B36" s="23"/>
      <c r="C36" s="23">
        <f t="shared" si="0"/>
        <v>64</v>
      </c>
      <c r="D36" s="24">
        <f t="shared" si="1"/>
        <v>28335.482453566732</v>
      </c>
      <c r="E36" s="23">
        <v>64</v>
      </c>
      <c r="F36" s="24">
        <f t="shared" si="12"/>
        <v>9.78587756177174E-2</v>
      </c>
      <c r="G36" s="7">
        <f t="shared" si="3"/>
        <v>75415.650233028617</v>
      </c>
      <c r="H36" s="24">
        <f t="shared" si="4"/>
        <v>0.28816273545380139</v>
      </c>
      <c r="I36" s="24">
        <f t="shared" si="5"/>
        <v>0.62049985701671828</v>
      </c>
      <c r="J36" s="24">
        <f t="shared" si="6"/>
        <v>1.8603601448215876</v>
      </c>
      <c r="K36" s="24">
        <f t="shared" si="7"/>
        <v>2.118991528110983E-2</v>
      </c>
      <c r="L36" s="24">
        <f t="shared" si="8"/>
        <v>4.1934566678236427E-3</v>
      </c>
      <c r="M36" s="24">
        <f t="shared" si="9"/>
        <v>184567.41990086235</v>
      </c>
      <c r="N36" s="24">
        <f t="shared" si="10"/>
        <v>1.0110003449329301E-2</v>
      </c>
      <c r="O36" s="24">
        <f t="shared" si="11"/>
        <v>6.5766491914728137E-3</v>
      </c>
      <c r="P36" s="23"/>
      <c r="Q36" s="23"/>
      <c r="R36" s="23"/>
      <c r="S36" s="23"/>
      <c r="T36" s="23"/>
      <c r="U36" s="23"/>
    </row>
    <row r="37" spans="1:21" s="14" customFormat="1" x14ac:dyDescent="0.35">
      <c r="A37" s="23"/>
      <c r="B37" s="23"/>
      <c r="C37" s="23">
        <f t="shared" si="0"/>
        <v>64.5</v>
      </c>
      <c r="D37" s="24">
        <f t="shared" si="1"/>
        <v>36147.753985078365</v>
      </c>
      <c r="E37" s="23">
        <v>64.5</v>
      </c>
      <c r="F37" s="24">
        <f t="shared" si="12"/>
        <v>0.11088852021023013</v>
      </c>
      <c r="G37" s="7">
        <f t="shared" si="3"/>
        <v>96835.611715241539</v>
      </c>
      <c r="H37" s="24">
        <f t="shared" si="4"/>
        <v>0.35372698055789453</v>
      </c>
      <c r="I37" s="24">
        <f t="shared" si="5"/>
        <v>0.76549705980782157</v>
      </c>
      <c r="J37" s="24">
        <f t="shared" si="6"/>
        <v>2.1614301200606691</v>
      </c>
      <c r="K37" s="24">
        <f t="shared" si="7"/>
        <v>2.6272568556986994E-2</v>
      </c>
      <c r="L37" s="24">
        <f t="shared" si="8"/>
        <v>5.3845049452642402E-3</v>
      </c>
      <c r="M37" s="24">
        <f t="shared" si="9"/>
        <v>249139.95734475748</v>
      </c>
      <c r="N37" s="24">
        <f t="shared" si="10"/>
        <v>1.2788232014976428E-2</v>
      </c>
      <c r="O37" s="24">
        <f t="shared" si="11"/>
        <v>8.6583603984173047E-3</v>
      </c>
      <c r="P37" s="23"/>
      <c r="Q37" s="23"/>
      <c r="R37" s="23"/>
      <c r="S37" s="23"/>
      <c r="T37" s="23"/>
      <c r="U37" s="23"/>
    </row>
    <row r="38" spans="1:21" s="14" customFormat="1" x14ac:dyDescent="0.35">
      <c r="A38" s="23"/>
      <c r="B38" s="23"/>
      <c r="C38" s="23">
        <f t="shared" si="0"/>
        <v>65</v>
      </c>
      <c r="D38" s="24">
        <f t="shared" si="1"/>
        <v>46113.918134514504</v>
      </c>
      <c r="E38" s="23">
        <v>65</v>
      </c>
      <c r="F38" s="24">
        <f t="shared" si="12"/>
        <v>0.12565315513909178</v>
      </c>
      <c r="G38" s="7">
        <f t="shared" si="3"/>
        <v>124339.38668287537</v>
      </c>
      <c r="H38" s="24">
        <f t="shared" si="4"/>
        <v>0.4342087347885582</v>
      </c>
      <c r="I38" s="24">
        <f t="shared" si="5"/>
        <v>0.94437692764630443</v>
      </c>
      <c r="J38" s="24">
        <f t="shared" si="6"/>
        <v>2.5112235267507894</v>
      </c>
      <c r="K38" s="24">
        <f t="shared" si="7"/>
        <v>3.2574356689236798E-2</v>
      </c>
      <c r="L38" s="24">
        <f t="shared" si="8"/>
        <v>6.913841206000121E-3</v>
      </c>
      <c r="M38" s="24">
        <f t="shared" si="9"/>
        <v>336303.76574093057</v>
      </c>
      <c r="N38" s="24">
        <f t="shared" si="10"/>
        <v>1.6175946812334373E-2</v>
      </c>
      <c r="O38" s="24">
        <f t="shared" si="11"/>
        <v>1.1398997058575427E-2</v>
      </c>
      <c r="P38" s="23"/>
      <c r="Q38" s="23"/>
      <c r="R38" s="23"/>
      <c r="S38" s="23"/>
      <c r="T38" s="23"/>
      <c r="U38" s="23"/>
    </row>
    <row r="39" spans="1:21" s="14" customFormat="1" x14ac:dyDescent="0.35">
      <c r="A39" s="23"/>
      <c r="B39" s="23"/>
      <c r="C39" s="23">
        <f t="shared" si="0"/>
        <v>65.5</v>
      </c>
      <c r="D39" s="24">
        <f t="shared" si="1"/>
        <v>58827.816704587334</v>
      </c>
      <c r="E39" s="23">
        <v>65.5</v>
      </c>
      <c r="F39" s="24">
        <f t="shared" si="12"/>
        <v>0.14238367836882779</v>
      </c>
      <c r="G39" s="7">
        <f t="shared" si="3"/>
        <v>159654.93279617725</v>
      </c>
      <c r="H39" s="24">
        <f t="shared" si="4"/>
        <v>0.53300210537890425</v>
      </c>
      <c r="I39" s="24">
        <f t="shared" si="5"/>
        <v>1.1650570959666022</v>
      </c>
      <c r="J39" s="24">
        <f t="shared" si="6"/>
        <v>2.9176254845239518</v>
      </c>
      <c r="K39" s="24">
        <f t="shared" si="7"/>
        <v>4.0387703677166258E-2</v>
      </c>
      <c r="L39" s="24">
        <f t="shared" si="8"/>
        <v>8.8775478354471814E-3</v>
      </c>
      <c r="M39" s="24">
        <f t="shared" si="9"/>
        <v>453962.60020637198</v>
      </c>
      <c r="N39" s="24">
        <f t="shared" si="10"/>
        <v>2.0461096965478622E-2</v>
      </c>
      <c r="O39" s="24">
        <f t="shared" si="11"/>
        <v>1.5007129290340345E-2</v>
      </c>
      <c r="P39" s="23"/>
      <c r="Q39" s="23"/>
      <c r="R39" s="23"/>
      <c r="S39" s="23"/>
      <c r="T39" s="23"/>
      <c r="U39" s="23"/>
    </row>
    <row r="40" spans="1:21" s="14" customFormat="1" x14ac:dyDescent="0.35">
      <c r="A40" s="23"/>
      <c r="B40" s="23"/>
      <c r="C40" s="23">
        <f t="shared" si="0"/>
        <v>66</v>
      </c>
      <c r="D40" s="24">
        <f t="shared" si="1"/>
        <v>75047.017434814625</v>
      </c>
      <c r="E40" s="23">
        <v>66</v>
      </c>
      <c r="F40" s="24">
        <f t="shared" si="12"/>
        <v>0.16134184488560177</v>
      </c>
      <c r="G40" s="7">
        <f t="shared" si="3"/>
        <v>205000.99160986487</v>
      </c>
      <c r="H40" s="24">
        <f t="shared" si="4"/>
        <v>0.65427344403074983</v>
      </c>
      <c r="I40" s="24">
        <f t="shared" si="5"/>
        <v>1.4373053778909153</v>
      </c>
      <c r="J40" s="24">
        <f t="shared" si="6"/>
        <v>3.3897971953766266</v>
      </c>
      <c r="K40" s="24">
        <f t="shared" si="7"/>
        <v>5.0075174895274549E-2</v>
      </c>
      <c r="L40" s="24">
        <f t="shared" si="8"/>
        <v>1.1398997058575425E-2</v>
      </c>
      <c r="M40" s="24">
        <f t="shared" si="9"/>
        <v>612785.41419867496</v>
      </c>
      <c r="N40" s="24">
        <f t="shared" si="10"/>
        <v>2.588142096952786E-2</v>
      </c>
      <c r="O40" s="24">
        <f t="shared" si="11"/>
        <v>1.9757346052437431E-2</v>
      </c>
      <c r="P40" s="23"/>
      <c r="Q40" s="23"/>
      <c r="R40" s="23"/>
      <c r="S40" s="23"/>
      <c r="T40" s="23"/>
      <c r="U40" s="23"/>
    </row>
    <row r="41" spans="1:21" s="14" customFormat="1" x14ac:dyDescent="0.35">
      <c r="A41" s="23"/>
      <c r="B41" s="23"/>
      <c r="C41" s="23">
        <f t="shared" si="0"/>
        <v>66.5</v>
      </c>
      <c r="D41" s="24">
        <f t="shared" si="1"/>
        <v>95737.954276691482</v>
      </c>
      <c r="E41" s="23">
        <v>66.5</v>
      </c>
      <c r="F41" s="24">
        <f t="shared" si="12"/>
        <v>0.18282426194706747</v>
      </c>
      <c r="G41" s="7">
        <f t="shared" si="3"/>
        <v>263226.48367325694</v>
      </c>
      <c r="H41" s="24">
        <f t="shared" si="4"/>
        <v>0.80313705188752826</v>
      </c>
      <c r="I41" s="24">
        <f t="shared" si="5"/>
        <v>1.7731721101618581</v>
      </c>
      <c r="J41" s="24">
        <f t="shared" si="6"/>
        <v>3.9383824574928608</v>
      </c>
      <c r="K41" s="24">
        <f t="shared" si="7"/>
        <v>6.2086301336562399E-2</v>
      </c>
      <c r="L41" s="24">
        <f t="shared" si="8"/>
        <v>1.4636601947959651E-2</v>
      </c>
      <c r="M41" s="24">
        <f t="shared" si="9"/>
        <v>827173.78851019114</v>
      </c>
      <c r="N41" s="24">
        <f t="shared" si="10"/>
        <v>3.2737636331623139E-2</v>
      </c>
      <c r="O41" s="24">
        <f t="shared" si="11"/>
        <v>2.601115213200858E-2</v>
      </c>
      <c r="P41" s="23"/>
      <c r="Q41" s="23"/>
      <c r="R41" s="23"/>
      <c r="S41" s="23"/>
      <c r="T41" s="23"/>
      <c r="U41" s="23"/>
    </row>
    <row r="42" spans="1:21" s="14" customFormat="1" x14ac:dyDescent="0.35">
      <c r="A42" s="23"/>
      <c r="B42" s="23"/>
      <c r="C42" s="23">
        <f t="shared" si="0"/>
        <v>67</v>
      </c>
      <c r="D42" s="24">
        <f t="shared" si="1"/>
        <v>122133.51312791595</v>
      </c>
      <c r="E42" s="23">
        <v>67</v>
      </c>
      <c r="F42" s="24">
        <f t="shared" si="12"/>
        <v>0.20716702960840375</v>
      </c>
      <c r="G42" s="7">
        <f t="shared" si="3"/>
        <v>337989.49538180267</v>
      </c>
      <c r="H42" s="24">
        <f t="shared" si="4"/>
        <v>0.98587086179257222</v>
      </c>
      <c r="I42" s="24">
        <f t="shared" si="5"/>
        <v>2.1875235288338852</v>
      </c>
      <c r="J42" s="24">
        <f t="shared" si="6"/>
        <v>4.5757476000755721</v>
      </c>
      <c r="K42" s="24">
        <f t="shared" si="7"/>
        <v>7.6978439350756808E-2</v>
      </c>
      <c r="L42" s="24">
        <f t="shared" si="8"/>
        <v>1.8793768915121498E-2</v>
      </c>
      <c r="M42" s="24">
        <f t="shared" si="9"/>
        <v>1116567.8238164913</v>
      </c>
      <c r="N42" s="24">
        <f t="shared" si="10"/>
        <v>4.1410123263458616E-2</v>
      </c>
      <c r="O42" s="24">
        <f t="shared" si="11"/>
        <v>3.4244479670437616E-2</v>
      </c>
      <c r="P42" s="23"/>
      <c r="Q42" s="23"/>
      <c r="R42" s="23"/>
      <c r="S42" s="23"/>
      <c r="T42" s="23"/>
      <c r="U42" s="23"/>
    </row>
    <row r="43" spans="1:21" s="14" customFormat="1" x14ac:dyDescent="0.35">
      <c r="A43" s="23"/>
      <c r="B43" s="23"/>
      <c r="C43" s="23">
        <f t="shared" si="0"/>
        <v>67.5</v>
      </c>
      <c r="D43" s="24">
        <f t="shared" si="1"/>
        <v>155806.49431735807</v>
      </c>
      <c r="E43" s="23">
        <v>67.5</v>
      </c>
      <c r="F43" s="24">
        <f t="shared" si="12"/>
        <v>0.23475099912721212</v>
      </c>
      <c r="G43" s="7">
        <f t="shared" si="3"/>
        <v>433987.10264369869</v>
      </c>
      <c r="H43" s="24">
        <f t="shared" si="4"/>
        <v>1.2101811936672315</v>
      </c>
      <c r="I43" s="24">
        <f t="shared" si="5"/>
        <v>2.6986997831615156</v>
      </c>
      <c r="J43" s="24">
        <f t="shared" si="6"/>
        <v>5.3162602478495602</v>
      </c>
      <c r="K43" s="24">
        <f t="shared" si="7"/>
        <v>9.5442633838916255E-2</v>
      </c>
      <c r="L43" s="24">
        <f t="shared" si="8"/>
        <v>2.4131676962372006E-2</v>
      </c>
      <c r="M43" s="24">
        <f t="shared" si="9"/>
        <v>1507208.9112346615</v>
      </c>
      <c r="N43" s="24">
        <f t="shared" si="10"/>
        <v>5.2380028030258693E-2</v>
      </c>
      <c r="O43" s="24">
        <f t="shared" si="11"/>
        <v>4.5083907931011802E-2</v>
      </c>
      <c r="P43" s="23"/>
      <c r="Q43" s="23"/>
      <c r="R43" s="23"/>
      <c r="S43" s="23"/>
      <c r="T43" s="23"/>
      <c r="U43" s="23"/>
    </row>
    <row r="44" spans="1:21" s="14" customFormat="1" x14ac:dyDescent="0.35">
      <c r="A44" s="23"/>
      <c r="B44" s="23"/>
      <c r="C44" s="23">
        <f t="shared" si="0"/>
        <v>68</v>
      </c>
      <c r="D44" s="24">
        <f t="shared" si="1"/>
        <v>198763.32916125923</v>
      </c>
      <c r="E44" s="23">
        <v>68</v>
      </c>
      <c r="F44" s="24">
        <f t="shared" si="12"/>
        <v>0.26600773151689228</v>
      </c>
      <c r="G44" s="7">
        <f t="shared" si="3"/>
        <v>557250.47030918091</v>
      </c>
      <c r="H44" s="24">
        <f t="shared" si="4"/>
        <v>1.4855277483735843</v>
      </c>
      <c r="I44" s="24">
        <f t="shared" si="5"/>
        <v>3.3293267128963819</v>
      </c>
      <c r="J44" s="24">
        <f t="shared" si="6"/>
        <v>6.1766131992067708</v>
      </c>
      <c r="K44" s="24">
        <f t="shared" si="7"/>
        <v>0.11833568504295594</v>
      </c>
      <c r="L44" s="24">
        <f t="shared" si="8"/>
        <v>3.0985686566983688E-2</v>
      </c>
      <c r="M44" s="24">
        <f t="shared" si="9"/>
        <v>2034519.2236871456</v>
      </c>
      <c r="N44" s="24">
        <f t="shared" si="10"/>
        <v>6.6255956761948911E-2</v>
      </c>
      <c r="O44" s="24">
        <f t="shared" si="11"/>
        <v>5.9354347734084642E-2</v>
      </c>
      <c r="P44" s="23"/>
      <c r="Q44" s="23"/>
      <c r="R44" s="23"/>
      <c r="S44" s="23"/>
      <c r="T44" s="23"/>
      <c r="U44" s="23"/>
    </row>
    <row r="45" spans="1:21" s="14" customFormat="1" x14ac:dyDescent="0.35">
      <c r="A45" s="23"/>
      <c r="B45" s="23"/>
      <c r="C45" s="23">
        <f t="shared" si="0"/>
        <v>68.5</v>
      </c>
      <c r="D45" s="24">
        <f t="shared" si="1"/>
        <v>253563.63476606191</v>
      </c>
      <c r="E45" s="23">
        <v>68.5</v>
      </c>
      <c r="F45" s="24">
        <f t="shared" si="12"/>
        <v>0.30142624947218216</v>
      </c>
      <c r="G45" s="7">
        <f t="shared" si="3"/>
        <v>715523.7673381858</v>
      </c>
      <c r="H45" s="24">
        <f t="shared" si="4"/>
        <v>1.8235225458268871</v>
      </c>
      <c r="I45" s="24">
        <f t="shared" si="5"/>
        <v>4.1073173201281694</v>
      </c>
      <c r="J45" s="24">
        <f t="shared" si="6"/>
        <v>7.1762007189259158</v>
      </c>
      <c r="K45" s="24">
        <f t="shared" si="7"/>
        <v>0.14671990693613776</v>
      </c>
      <c r="L45" s="24">
        <f t="shared" si="8"/>
        <v>3.9786409105526978E-2</v>
      </c>
      <c r="M45" s="24">
        <f t="shared" si="9"/>
        <v>2746313.6932767853</v>
      </c>
      <c r="N45" s="24">
        <f t="shared" si="10"/>
        <v>8.3807740688976451E-2</v>
      </c>
      <c r="O45" s="24">
        <f t="shared" si="11"/>
        <v>7.814181947868197E-2</v>
      </c>
      <c r="P45" s="23"/>
      <c r="Q45" s="23"/>
      <c r="R45" s="23"/>
      <c r="S45" s="23"/>
      <c r="T45" s="23"/>
      <c r="U45" s="23"/>
    </row>
    <row r="46" spans="1:21" s="14" customFormat="1" x14ac:dyDescent="0.35">
      <c r="A46" s="23"/>
      <c r="B46" s="23"/>
      <c r="C46" s="23">
        <f t="shared" si="0"/>
        <v>69</v>
      </c>
      <c r="D46" s="24">
        <f t="shared" si="1"/>
        <v>323472.73084570788</v>
      </c>
      <c r="E46" s="23">
        <v>69</v>
      </c>
      <c r="F46" s="24">
        <f t="shared" si="12"/>
        <v>0.34156068830313846</v>
      </c>
      <c r="G46" s="7">
        <f t="shared" si="3"/>
        <v>918750.70350639673</v>
      </c>
      <c r="H46" s="24">
        <f t="shared" si="4"/>
        <v>2.238419631527969</v>
      </c>
      <c r="I46" s="24">
        <f t="shared" si="5"/>
        <v>5.0671072631224492</v>
      </c>
      <c r="J46" s="24">
        <f t="shared" si="6"/>
        <v>8.3375557279394528</v>
      </c>
      <c r="K46" s="24">
        <f t="shared" si="7"/>
        <v>0.18191242213652395</v>
      </c>
      <c r="L46" s="24">
        <f t="shared" si="8"/>
        <v>5.1086760530233234E-2</v>
      </c>
      <c r="M46" s="24">
        <f t="shared" si="9"/>
        <v>3707135.7272362499</v>
      </c>
      <c r="N46" s="24">
        <f t="shared" si="10"/>
        <v>0.10600914608517871</v>
      </c>
      <c r="O46" s="24">
        <f t="shared" si="11"/>
        <v>0.10287610233365299</v>
      </c>
      <c r="P46" s="23"/>
      <c r="Q46" s="23"/>
      <c r="R46" s="23"/>
      <c r="S46" s="23"/>
      <c r="T46" s="23"/>
      <c r="U46" s="23"/>
    </row>
    <row r="47" spans="1:21" s="14" customFormat="1" x14ac:dyDescent="0.35">
      <c r="A47" s="23"/>
      <c r="B47" s="23"/>
      <c r="C47" s="23">
        <f t="shared" si="0"/>
        <v>69.5</v>
      </c>
      <c r="D47" s="24">
        <f t="shared" si="1"/>
        <v>412656.20638904179</v>
      </c>
      <c r="E47" s="23">
        <v>69.5</v>
      </c>
      <c r="F47" s="24">
        <f t="shared" si="12"/>
        <v>0.3870389655791418</v>
      </c>
      <c r="G47" s="7">
        <f t="shared" si="3"/>
        <v>1179699.2549019565</v>
      </c>
      <c r="H47" s="24">
        <f t="shared" si="4"/>
        <v>2.7477162036062226</v>
      </c>
      <c r="I47" s="24">
        <f t="shared" si="5"/>
        <v>6.2511790579616271</v>
      </c>
      <c r="J47" s="24">
        <f t="shared" si="6"/>
        <v>9.6868577453753932</v>
      </c>
      <c r="K47" s="24">
        <f t="shared" si="7"/>
        <v>0.22554628079188158</v>
      </c>
      <c r="L47" s="24">
        <f t="shared" si="8"/>
        <v>6.5596698977059595E-2</v>
      </c>
      <c r="M47" s="24">
        <f t="shared" si="9"/>
        <v>5004109.8122895267</v>
      </c>
      <c r="N47" s="24">
        <f t="shared" si="10"/>
        <v>0.13409189844902869</v>
      </c>
      <c r="O47" s="24">
        <f t="shared" si="11"/>
        <v>0.13543954443307474</v>
      </c>
      <c r="P47" s="23"/>
      <c r="Q47" s="23"/>
      <c r="R47" s="23"/>
      <c r="S47" s="23"/>
      <c r="T47" s="23"/>
      <c r="U47" s="23"/>
    </row>
    <row r="48" spans="1:21" s="14" customFormat="1" x14ac:dyDescent="0.35">
      <c r="A48" s="23"/>
      <c r="B48" s="23"/>
      <c r="C48" s="23">
        <f t="shared" si="0"/>
        <v>70</v>
      </c>
      <c r="D48" s="24">
        <f t="shared" si="1"/>
        <v>526428.1295866617</v>
      </c>
      <c r="E48" s="23">
        <v>70</v>
      </c>
      <c r="F48" s="24">
        <f t="shared" si="12"/>
        <v>0.43857260512258922</v>
      </c>
      <c r="G48" s="7">
        <f t="shared" si="3"/>
        <v>1514763.827341703</v>
      </c>
      <c r="H48" s="24">
        <f t="shared" si="4"/>
        <v>3.3728905113321046</v>
      </c>
      <c r="I48" s="24">
        <f t="shared" si="5"/>
        <v>7.7119424526683211</v>
      </c>
      <c r="J48" s="24">
        <f t="shared" si="6"/>
        <v>11.254523033014827</v>
      </c>
      <c r="K48" s="24">
        <f t="shared" si="7"/>
        <v>0.27964623955626228</v>
      </c>
      <c r="L48" s="24">
        <f t="shared" si="8"/>
        <v>8.4227828737359289E-2</v>
      </c>
      <c r="M48" s="24">
        <f t="shared" si="9"/>
        <v>6754841.7041965155</v>
      </c>
      <c r="N48" s="24">
        <f t="shared" si="10"/>
        <v>0.16961401816421676</v>
      </c>
      <c r="O48" s="24">
        <f t="shared" si="11"/>
        <v>0.17831031483623913</v>
      </c>
      <c r="P48" s="23"/>
      <c r="Q48" s="23"/>
      <c r="R48" s="23"/>
      <c r="S48" s="23"/>
      <c r="T48" s="23"/>
      <c r="U48" s="23"/>
    </row>
    <row r="49" spans="3:15" s="13" customFormat="1" x14ac:dyDescent="0.35">
      <c r="C49" s="13">
        <f t="shared" si="0"/>
        <v>70.5</v>
      </c>
      <c r="D49" s="16">
        <f t="shared" si="1"/>
        <v>671567.6908027482</v>
      </c>
      <c r="E49" s="13">
        <v>70.5</v>
      </c>
      <c r="F49" s="16">
        <f t="shared" si="12"/>
        <v>0.49696786905214996</v>
      </c>
      <c r="G49" s="7">
        <f t="shared" si="3"/>
        <v>1944995.2545859483</v>
      </c>
      <c r="H49" s="16">
        <f t="shared" si="4"/>
        <v>4.1403076440366275</v>
      </c>
      <c r="I49" s="16">
        <f t="shared" si="5"/>
        <v>9.5140542035059035</v>
      </c>
      <c r="J49" s="16">
        <f t="shared" si="6"/>
        <v>13.0758902453308</v>
      </c>
      <c r="K49" s="16">
        <f t="shared" si="7"/>
        <v>0.34672271705565311</v>
      </c>
      <c r="L49" s="16">
        <f t="shared" si="8"/>
        <v>0.10815067289119148</v>
      </c>
      <c r="M49" s="16">
        <f t="shared" si="9"/>
        <v>9118082.5681913644</v>
      </c>
      <c r="N49" s="16">
        <f t="shared" si="10"/>
        <v>0.21454625887593781</v>
      </c>
      <c r="O49" s="16">
        <f t="shared" si="11"/>
        <v>0.2347509991272119</v>
      </c>
    </row>
    <row r="50" spans="3:15" s="13" customFormat="1" x14ac:dyDescent="0.35">
      <c r="C50" s="13">
        <f t="shared" si="0"/>
        <v>71</v>
      </c>
      <c r="D50" s="16">
        <f t="shared" si="1"/>
        <v>856723.14601473149</v>
      </c>
      <c r="E50" s="13">
        <v>71</v>
      </c>
      <c r="F50" s="16">
        <f t="shared" si="12"/>
        <v>0.56313837204036088</v>
      </c>
      <c r="G50" s="7">
        <f t="shared" si="3"/>
        <v>2497423.3422254021</v>
      </c>
      <c r="H50" s="16">
        <f t="shared" si="4"/>
        <v>5.0823314097136025</v>
      </c>
      <c r="I50" s="16">
        <f t="shared" si="5"/>
        <v>11.737279932104459</v>
      </c>
      <c r="J50" s="16">
        <f t="shared" si="6"/>
        <v>15.192017041182055</v>
      </c>
      <c r="K50" s="16">
        <f t="shared" si="7"/>
        <v>0.4298882856898491</v>
      </c>
      <c r="L50" s="16">
        <f t="shared" si="8"/>
        <v>0.13886821282417178</v>
      </c>
      <c r="M50" s="16">
        <f t="shared" si="9"/>
        <v>12308124.062878344</v>
      </c>
      <c r="N50" s="16">
        <f t="shared" si="10"/>
        <v>0.27138144415101084</v>
      </c>
      <c r="O50" s="16">
        <f t="shared" si="11"/>
        <v>0.30905689130679687</v>
      </c>
    </row>
    <row r="51" spans="3:15" s="13" customFormat="1" x14ac:dyDescent="0.35">
      <c r="C51" s="13">
        <f t="shared" si="0"/>
        <v>71.5</v>
      </c>
      <c r="D51" s="16">
        <f t="shared" si="1"/>
        <v>1092927.1300113227</v>
      </c>
      <c r="E51" s="13">
        <v>71.5</v>
      </c>
      <c r="F51" s="16">
        <f t="shared" si="12"/>
        <v>0.63811937514010586</v>
      </c>
      <c r="G51" s="7">
        <f t="shared" si="3"/>
        <v>3206755.0476466636</v>
      </c>
      <c r="H51" s="16">
        <f t="shared" si="4"/>
        <v>6.2386891938730882</v>
      </c>
      <c r="I51" s="16">
        <f t="shared" si="5"/>
        <v>14.480024735807843</v>
      </c>
      <c r="J51" s="16">
        <f t="shared" si="6"/>
        <v>17.650605614556927</v>
      </c>
      <c r="K51" s="16">
        <f t="shared" si="7"/>
        <v>0.53300210537890458</v>
      </c>
      <c r="L51" s="16">
        <f t="shared" si="8"/>
        <v>0.17831031483623913</v>
      </c>
      <c r="M51" s="16">
        <f t="shared" si="9"/>
        <v>16614229.671014454</v>
      </c>
      <c r="N51" s="16">
        <f t="shared" si="10"/>
        <v>0.34327276837800896</v>
      </c>
      <c r="O51" s="16">
        <f t="shared" si="11"/>
        <v>0.40688287768462617</v>
      </c>
    </row>
    <row r="52" spans="3:15" s="13" customFormat="1" x14ac:dyDescent="0.35">
      <c r="C52" s="13">
        <f t="shared" si="0"/>
        <v>72</v>
      </c>
      <c r="D52" s="16">
        <f t="shared" si="1"/>
        <v>1394254.0446949091</v>
      </c>
      <c r="E52" s="13">
        <v>72</v>
      </c>
      <c r="F52" s="16">
        <f t="shared" si="12"/>
        <v>0.72308398281198072</v>
      </c>
      <c r="G52" s="7">
        <f t="shared" si="3"/>
        <v>4117554.9862700258</v>
      </c>
      <c r="H52" s="16">
        <f t="shared" si="4"/>
        <v>7.6581473579941379</v>
      </c>
      <c r="I52" s="16">
        <f t="shared" si="5"/>
        <v>17.863688824197073</v>
      </c>
      <c r="J52" s="16">
        <f t="shared" si="6"/>
        <v>20.507078007884328</v>
      </c>
      <c r="K52" s="16">
        <f t="shared" si="7"/>
        <v>0.66084900146199332</v>
      </c>
      <c r="L52" s="16">
        <f t="shared" si="8"/>
        <v>0.22895497630732431</v>
      </c>
      <c r="M52" s="16">
        <f t="shared" si="9"/>
        <v>22426864.252509438</v>
      </c>
      <c r="N52" s="16">
        <f t="shared" si="10"/>
        <v>0.43420873478855854</v>
      </c>
      <c r="O52" s="16">
        <f t="shared" si="11"/>
        <v>0.53567378955022105</v>
      </c>
    </row>
    <row r="53" spans="3:15" s="13" customFormat="1" x14ac:dyDescent="0.35">
      <c r="C53" s="13">
        <f t="shared" si="0"/>
        <v>72.5</v>
      </c>
      <c r="D53" s="16">
        <f t="shared" si="1"/>
        <v>1778658.6934921953</v>
      </c>
      <c r="E53" s="17">
        <v>72.5</v>
      </c>
      <c r="F53" s="16">
        <f t="shared" si="12"/>
        <v>0.8193614965607956</v>
      </c>
      <c r="G53" s="7">
        <f t="shared" si="3"/>
        <v>5287045.2569800578</v>
      </c>
      <c r="H53" s="16">
        <f t="shared" si="4"/>
        <v>9.400567833119343</v>
      </c>
      <c r="I53" s="16">
        <f t="shared" si="5"/>
        <v>22.038040972306401</v>
      </c>
      <c r="J53" s="16">
        <f t="shared" si="6"/>
        <v>23.825825447860115</v>
      </c>
      <c r="K53" s="16">
        <f t="shared" si="7"/>
        <v>0.81936149656079549</v>
      </c>
      <c r="L53" s="16">
        <f t="shared" si="8"/>
        <v>0.29398400885574411</v>
      </c>
      <c r="M53" s="16">
        <f t="shared" si="9"/>
        <v>30273100.237561245</v>
      </c>
      <c r="N53" s="16">
        <f t="shared" si="10"/>
        <v>0.54923443609446254</v>
      </c>
      <c r="O53" s="16">
        <f t="shared" si="11"/>
        <v>0.70523097566544846</v>
      </c>
    </row>
    <row r="54" spans="3:15" s="13" customFormat="1" x14ac:dyDescent="0.35">
      <c r="C54" s="13">
        <f t="shared" si="0"/>
        <v>73</v>
      </c>
      <c r="D54" s="16">
        <f t="shared" si="1"/>
        <v>2269046.132570215</v>
      </c>
      <c r="E54" s="13">
        <v>73</v>
      </c>
      <c r="F54" s="16">
        <f t="shared" si="12"/>
        <v>0.92845821233038539</v>
      </c>
      <c r="G54" s="7">
        <f t="shared" si="3"/>
        <v>6788700.4891407667</v>
      </c>
      <c r="H54" s="16">
        <f t="shared" si="4"/>
        <v>11.539432640040575</v>
      </c>
      <c r="I54" s="16">
        <f t="shared" si="5"/>
        <v>27.187847631962182</v>
      </c>
      <c r="J54" s="16">
        <f t="shared" si="6"/>
        <v>27.681659866590813</v>
      </c>
      <c r="K54" s="16">
        <f t="shared" si="7"/>
        <v>1.015895099426819</v>
      </c>
      <c r="L54" s="16">
        <f t="shared" si="8"/>
        <v>0.37748293947052947</v>
      </c>
      <c r="M54" s="16">
        <f t="shared" si="9"/>
        <v>40864410.988303266</v>
      </c>
      <c r="N54" s="16">
        <f t="shared" si="10"/>
        <v>0.6947314543059504</v>
      </c>
      <c r="O54" s="16">
        <f t="shared" si="11"/>
        <v>0.9284582123303845</v>
      </c>
    </row>
    <row r="55" spans="3:15" s="13" customFormat="1" x14ac:dyDescent="0.35">
      <c r="C55" s="13">
        <f t="shared" si="0"/>
        <v>73.5</v>
      </c>
      <c r="D55" s="16">
        <f t="shared" si="1"/>
        <v>2894636.4867917486</v>
      </c>
      <c r="E55" s="13">
        <v>73.5</v>
      </c>
      <c r="F55" s="16">
        <f t="shared" si="12"/>
        <v>1.052080987039367</v>
      </c>
      <c r="G55" s="7">
        <f t="shared" si="3"/>
        <v>8716863.9743372463</v>
      </c>
      <c r="H55" s="16">
        <f t="shared" si="4"/>
        <v>14.16494280110402</v>
      </c>
      <c r="I55" s="16">
        <f t="shared" si="5"/>
        <v>33.541051120998638</v>
      </c>
      <c r="J55" s="16">
        <f t="shared" si="6"/>
        <v>32.161500328562454</v>
      </c>
      <c r="K55" s="16">
        <f t="shared" si="7"/>
        <v>1.2595696250938619</v>
      </c>
      <c r="L55" s="16">
        <f t="shared" si="8"/>
        <v>0.48469768864616014</v>
      </c>
      <c r="M55" s="16">
        <f t="shared" si="9"/>
        <v>55161185.088966817</v>
      </c>
      <c r="N55" s="16">
        <f t="shared" si="10"/>
        <v>0.87877190846615116</v>
      </c>
      <c r="O55" s="16">
        <f t="shared" si="11"/>
        <v>1.222343716865707</v>
      </c>
    </row>
    <row r="56" spans="3:15" s="13" customFormat="1" x14ac:dyDescent="0.35">
      <c r="C56" s="13">
        <f t="shared" si="0"/>
        <v>74</v>
      </c>
      <c r="D56" s="16">
        <f t="shared" si="1"/>
        <v>3692706.0540523375</v>
      </c>
      <c r="E56" s="13">
        <v>74</v>
      </c>
      <c r="F56" s="16">
        <f t="shared" si="12"/>
        <v>1.1921639429646786</v>
      </c>
      <c r="G56" s="7">
        <f t="shared" si="3"/>
        <v>11192674.896858746</v>
      </c>
      <c r="H56" s="16">
        <f t="shared" si="4"/>
        <v>17.387822332124912</v>
      </c>
      <c r="I56" s="16">
        <f t="shared" si="5"/>
        <v>41.378858875863543</v>
      </c>
      <c r="J56" s="16">
        <f t="shared" si="6"/>
        <v>37.366332379240781</v>
      </c>
      <c r="K56" s="16">
        <f t="shared" si="7"/>
        <v>1.5616923847297066</v>
      </c>
      <c r="L56" s="16">
        <f t="shared" si="8"/>
        <v>0.62236415163147096</v>
      </c>
      <c r="M56" s="16">
        <f t="shared" si="9"/>
        <v>74459811.528671861</v>
      </c>
      <c r="N56" s="16">
        <f t="shared" si="10"/>
        <v>1.1115662927349728</v>
      </c>
      <c r="O56" s="16">
        <f t="shared" si="11"/>
        <v>1.6092529984854054</v>
      </c>
    </row>
    <row r="57" spans="3:15" s="13" customFormat="1" x14ac:dyDescent="0.35">
      <c r="C57" s="13">
        <f t="shared" si="0"/>
        <v>74.5</v>
      </c>
      <c r="D57" s="16">
        <f t="shared" si="1"/>
        <v>4710808.4430830358</v>
      </c>
      <c r="E57" s="13">
        <v>74.5</v>
      </c>
      <c r="F57" s="16">
        <f t="shared" si="12"/>
        <v>1.3508987277724738</v>
      </c>
      <c r="G57" s="7">
        <f t="shared" si="3"/>
        <v>14371679.048289474</v>
      </c>
      <c r="H57" s="16">
        <f t="shared" si="4"/>
        <v>21.343987737809826</v>
      </c>
      <c r="I57" s="16">
        <f t="shared" si="5"/>
        <v>51.048190341199202</v>
      </c>
      <c r="J57" s="16">
        <f t="shared" si="6"/>
        <v>43.413484483368542</v>
      </c>
      <c r="K57" s="16">
        <f t="shared" si="7"/>
        <v>1.9362828826084266</v>
      </c>
      <c r="L57" s="16">
        <f t="shared" si="8"/>
        <v>0.79913138913011217</v>
      </c>
      <c r="M57" s="16">
        <f t="shared" si="9"/>
        <v>100510232.402427</v>
      </c>
      <c r="N57" s="16">
        <f t="shared" si="10"/>
        <v>1.4060299507083793</v>
      </c>
      <c r="O57" s="16">
        <f t="shared" si="11"/>
        <v>2.1186309361287345</v>
      </c>
    </row>
    <row r="58" spans="3:15" s="13" customFormat="1" x14ac:dyDescent="0.35">
      <c r="C58" s="13">
        <f t="shared" si="0"/>
        <v>75</v>
      </c>
      <c r="D58" s="16">
        <f t="shared" si="1"/>
        <v>6009608.092978172</v>
      </c>
      <c r="E58" s="13">
        <v>75</v>
      </c>
      <c r="F58" s="16">
        <f t="shared" si="12"/>
        <v>1.5307688036253224</v>
      </c>
      <c r="G58" s="7">
        <f t="shared" si="3"/>
        <v>18453601.178482376</v>
      </c>
      <c r="H58" s="16">
        <f t="shared" si="4"/>
        <v>26.200279934428277</v>
      </c>
      <c r="I58" s="16">
        <f t="shared" si="5"/>
        <v>62.97703242443319</v>
      </c>
      <c r="J58" s="16">
        <f t="shared" si="6"/>
        <v>50.439272868930551</v>
      </c>
      <c r="K58" s="16">
        <f t="shared" si="7"/>
        <v>2.4007233678937978</v>
      </c>
      <c r="L58" s="16">
        <f t="shared" si="8"/>
        <v>1.026105014916046</v>
      </c>
      <c r="M58" s="16">
        <f t="shared" si="9"/>
        <v>135674622.45992693</v>
      </c>
      <c r="N58" s="16">
        <f t="shared" si="10"/>
        <v>1.7784996137521041</v>
      </c>
      <c r="O58" s="16">
        <f t="shared" si="11"/>
        <v>2.7892426161369834</v>
      </c>
    </row>
    <row r="59" spans="3:15" s="13" customFormat="1" x14ac:dyDescent="0.35">
      <c r="C59" s="13">
        <f t="shared" si="0"/>
        <v>75.5</v>
      </c>
      <c r="D59" s="16">
        <f t="shared" si="1"/>
        <v>7666495.0119586317</v>
      </c>
      <c r="E59" s="13">
        <v>75.5</v>
      </c>
      <c r="F59" s="16">
        <f t="shared" si="12"/>
        <v>1.7345883018309904</v>
      </c>
      <c r="G59" s="7">
        <f t="shared" si="3"/>
        <v>23694892.942590229</v>
      </c>
      <c r="H59" s="16">
        <f t="shared" si="4"/>
        <v>32.161500328562511</v>
      </c>
      <c r="I59" s="16">
        <f t="shared" si="5"/>
        <v>77.693383183207658</v>
      </c>
      <c r="J59" s="16">
        <f t="shared" si="6"/>
        <v>58.602074397439168</v>
      </c>
      <c r="K59" s="16">
        <f t="shared" si="7"/>
        <v>2.9765654290075569</v>
      </c>
      <c r="L59" s="16">
        <f t="shared" si="8"/>
        <v>1.3175449193429571</v>
      </c>
      <c r="M59" s="16">
        <f t="shared" si="9"/>
        <v>183141584.09208149</v>
      </c>
      <c r="N59" s="16">
        <f t="shared" si="10"/>
        <v>2.2496397566230977</v>
      </c>
      <c r="O59" s="16">
        <f t="shared" si="11"/>
        <v>3.6721234637923543</v>
      </c>
    </row>
    <row r="60" spans="3:15" s="13" customFormat="1" x14ac:dyDescent="0.35">
      <c r="C60" s="13">
        <f t="shared" si="0"/>
        <v>76</v>
      </c>
      <c r="D60" s="16">
        <f t="shared" si="1"/>
        <v>9780196.1224495731</v>
      </c>
      <c r="E60" s="13">
        <v>76</v>
      </c>
      <c r="F60" s="16">
        <f t="shared" si="12"/>
        <v>1.9655460509275999</v>
      </c>
      <c r="G60" s="7">
        <f t="shared" si="3"/>
        <v>30424844.783980846</v>
      </c>
      <c r="H60" s="16">
        <f t="shared" si="4"/>
        <v>39.47904778013195</v>
      </c>
      <c r="I60" s="16">
        <f t="shared" si="5"/>
        <v>95.848622236935469</v>
      </c>
      <c r="J60" s="16">
        <f t="shared" si="6"/>
        <v>68.08589672985525</v>
      </c>
      <c r="K60" s="16">
        <f t="shared" si="7"/>
        <v>3.6905300592529104</v>
      </c>
      <c r="L60" s="16">
        <f t="shared" si="8"/>
        <v>1.6917611640641572</v>
      </c>
      <c r="M60" s="16">
        <f t="shared" si="9"/>
        <v>247215280.32011759</v>
      </c>
      <c r="N60" s="16">
        <f t="shared" si="10"/>
        <v>2.8455890546426854</v>
      </c>
      <c r="O60" s="16">
        <f t="shared" si="11"/>
        <v>4.834463181983776</v>
      </c>
    </row>
    <row r="61" spans="3:15" s="13" customFormat="1" x14ac:dyDescent="0.35">
      <c r="C61" s="13">
        <f t="shared" si="0"/>
        <v>76.5</v>
      </c>
      <c r="D61" s="16">
        <f t="shared" si="1"/>
        <v>12476657.983129676</v>
      </c>
      <c r="E61" s="13">
        <v>76.5</v>
      </c>
      <c r="F61" s="16">
        <f t="shared" si="12"/>
        <v>2.2272554670402189</v>
      </c>
      <c r="G61" s="7">
        <f t="shared" si="3"/>
        <v>39066274.001410864</v>
      </c>
      <c r="H61" s="16">
        <f t="shared" si="4"/>
        <v>48.461520690990874</v>
      </c>
      <c r="I61" s="16">
        <f t="shared" si="5"/>
        <v>118.24634233078932</v>
      </c>
      <c r="J61" s="16">
        <f t="shared" si="6"/>
        <v>79.104526267607469</v>
      </c>
      <c r="K61" s="16">
        <f t="shared" si="7"/>
        <v>4.5757476000755855</v>
      </c>
      <c r="L61" s="16">
        <f t="shared" si="8"/>
        <v>2.1722643336236183</v>
      </c>
      <c r="M61" s="16">
        <f t="shared" si="9"/>
        <v>333705723.50748092</v>
      </c>
      <c r="N61" s="16">
        <f t="shared" si="10"/>
        <v>3.5994105474278721</v>
      </c>
      <c r="O61" s="16">
        <f t="shared" si="11"/>
        <v>6.36471907559977</v>
      </c>
    </row>
    <row r="62" spans="3:15" s="13" customFormat="1" x14ac:dyDescent="0.35">
      <c r="C62" s="13">
        <f t="shared" si="0"/>
        <v>77</v>
      </c>
      <c r="D62" s="16">
        <f t="shared" si="1"/>
        <v>15916551.4146157</v>
      </c>
      <c r="E62" s="13">
        <v>77</v>
      </c>
      <c r="F62" s="16">
        <f t="shared" si="12"/>
        <v>2.5238110870612562</v>
      </c>
      <c r="G62" s="7">
        <f t="shared" si="3"/>
        <v>50162088.753099062</v>
      </c>
      <c r="H62" s="16">
        <f t="shared" si="4"/>
        <v>59.487731334422953</v>
      </c>
      <c r="I62" s="16">
        <f t="shared" si="5"/>
        <v>145.87791820362909</v>
      </c>
      <c r="J62" s="16">
        <f t="shared" si="6"/>
        <v>91.906347372505294</v>
      </c>
      <c r="K62" s="16">
        <f t="shared" si="7"/>
        <v>5.6732950994676195</v>
      </c>
      <c r="L62" s="16">
        <f t="shared" si="8"/>
        <v>2.7892426161369857</v>
      </c>
      <c r="M62" s="16">
        <f t="shared" si="9"/>
        <v>450455610.01509589</v>
      </c>
      <c r="N62" s="16">
        <f t="shared" si="10"/>
        <v>4.5529259637111723</v>
      </c>
      <c r="O62" s="16">
        <f t="shared" si="11"/>
        <v>8.3793478999421893</v>
      </c>
    </row>
    <row r="63" spans="3:15" s="13" customFormat="1" x14ac:dyDescent="0.35">
      <c r="C63" s="13">
        <f t="shared" si="0"/>
        <v>77.5</v>
      </c>
      <c r="D63" s="16">
        <f t="shared" si="1"/>
        <v>20304845.19786099</v>
      </c>
      <c r="E63" s="13">
        <v>77.5</v>
      </c>
      <c r="F63" s="16">
        <f t="shared" si="12"/>
        <v>2.859852629136368</v>
      </c>
      <c r="G63" s="7">
        <f t="shared" si="3"/>
        <v>64409396.913125493</v>
      </c>
      <c r="H63" s="16">
        <f t="shared" si="4"/>
        <v>73.022681270799595</v>
      </c>
      <c r="I63" s="16">
        <f t="shared" si="5"/>
        <v>179.96638711998159</v>
      </c>
      <c r="J63" s="16">
        <f t="shared" si="6"/>
        <v>106.77994150145724</v>
      </c>
      <c r="K63" s="16">
        <f t="shared" si="7"/>
        <v>7.0341024240741872</v>
      </c>
      <c r="L63" s="16">
        <f t="shared" si="8"/>
        <v>3.5814584124284989</v>
      </c>
      <c r="M63" s="16">
        <f t="shared" si="9"/>
        <v>608051472.60089779</v>
      </c>
      <c r="N63" s="16">
        <f t="shared" si="10"/>
        <v>5.7590359748899163</v>
      </c>
      <c r="O63" s="16">
        <f t="shared" si="11"/>
        <v>11.031668545661478</v>
      </c>
    </row>
    <row r="64" spans="3:15" s="13" customFormat="1" x14ac:dyDescent="0.35">
      <c r="C64" s="13">
        <f t="shared" si="0"/>
        <v>78</v>
      </c>
      <c r="D64" s="16">
        <f t="shared" si="1"/>
        <v>25903019.30168796</v>
      </c>
      <c r="E64" s="13">
        <v>78</v>
      </c>
      <c r="F64" s="16">
        <f t="shared" si="12"/>
        <v>3.2406375827049714</v>
      </c>
      <c r="G64" s="7">
        <f t="shared" si="3"/>
        <v>82703302.709982097</v>
      </c>
      <c r="H64" s="16">
        <f t="shared" si="4"/>
        <v>89.637171570723694</v>
      </c>
      <c r="I64" s="16">
        <f t="shared" si="5"/>
        <v>222.02058331960311</v>
      </c>
      <c r="J64" s="16">
        <f t="shared" si="6"/>
        <v>124.06059247291596</v>
      </c>
      <c r="K64" s="16">
        <f t="shared" si="7"/>
        <v>8.7213155749661944</v>
      </c>
      <c r="L64" s="16">
        <f t="shared" si="8"/>
        <v>4.5986836303683205</v>
      </c>
      <c r="M64" s="16">
        <f t="shared" si="9"/>
        <v>820783635.74988115</v>
      </c>
      <c r="N64" s="16">
        <f t="shared" si="10"/>
        <v>7.2846551040864318</v>
      </c>
      <c r="O64" s="16">
        <f t="shared" si="11"/>
        <v>14.523530035335616</v>
      </c>
    </row>
    <row r="65" spans="3:15" s="13" customFormat="1" x14ac:dyDescent="0.35">
      <c r="C65" s="13">
        <f t="shared" si="0"/>
        <v>78.5</v>
      </c>
      <c r="D65" s="16">
        <f t="shared" si="1"/>
        <v>33044645.374311969</v>
      </c>
      <c r="E65" s="13">
        <v>78.5</v>
      </c>
      <c r="F65" s="16">
        <f t="shared" si="12"/>
        <v>3.6721234637923579</v>
      </c>
      <c r="G65" s="7">
        <f t="shared" si="3"/>
        <v>106193142.72363718</v>
      </c>
      <c r="H65" s="16">
        <f t="shared" si="4"/>
        <v>110.0318748554681</v>
      </c>
      <c r="I65" s="16">
        <f t="shared" si="5"/>
        <v>273.90192250019243</v>
      </c>
      <c r="J65" s="16">
        <f t="shared" si="6"/>
        <v>144.13784450819244</v>
      </c>
      <c r="K65" s="16">
        <f t="shared" si="7"/>
        <v>10.813226872817246</v>
      </c>
      <c r="L65" s="16">
        <f t="shared" si="8"/>
        <v>5.9048266646987777</v>
      </c>
      <c r="M65" s="16">
        <f t="shared" si="9"/>
        <v>1107942019.8312318</v>
      </c>
      <c r="N65" s="16">
        <f t="shared" si="10"/>
        <v>9.2144241183537439</v>
      </c>
      <c r="O65" s="16">
        <f t="shared" si="11"/>
        <v>19.120672798880573</v>
      </c>
    </row>
    <row r="66" spans="3:15" s="13" customFormat="1" x14ac:dyDescent="0.35">
      <c r="C66" s="13">
        <f t="shared" si="0"/>
        <v>79</v>
      </c>
      <c r="D66" s="16">
        <f t="shared" si="1"/>
        <v>42155262.874814093</v>
      </c>
      <c r="E66" s="13">
        <v>79</v>
      </c>
      <c r="F66" s="16">
        <f t="shared" si="12"/>
        <v>4.1610610224667068</v>
      </c>
      <c r="G66" s="7">
        <f t="shared" si="3"/>
        <v>136354694.33509904</v>
      </c>
      <c r="H66" s="16">
        <f t="shared" si="4"/>
        <v>135.06688432997873</v>
      </c>
      <c r="I66" s="16">
        <f t="shared" si="5"/>
        <v>337.90679236845961</v>
      </c>
      <c r="J66" s="16">
        <f t="shared" si="6"/>
        <v>167.46428342266279</v>
      </c>
      <c r="K66" s="16">
        <f t="shared" si="7"/>
        <v>13.406907982855586</v>
      </c>
      <c r="L66" s="16">
        <f t="shared" si="8"/>
        <v>7.5819475186087359</v>
      </c>
      <c r="M66" s="16">
        <f t="shared" si="9"/>
        <v>1495565293.7527335</v>
      </c>
      <c r="N66" s="16">
        <f t="shared" si="10"/>
        <v>11.655405866129493</v>
      </c>
      <c r="O66" s="16">
        <f t="shared" si="11"/>
        <v>25.172952263833217</v>
      </c>
    </row>
    <row r="67" spans="3:15" s="13" customFormat="1" x14ac:dyDescent="0.35">
      <c r="C67" s="13">
        <f t="shared" si="0"/>
        <v>79.5</v>
      </c>
      <c r="D67" s="16">
        <f t="shared" si="1"/>
        <v>53777735.179634281</v>
      </c>
      <c r="E67" s="13">
        <v>79.5</v>
      </c>
      <c r="F67" s="16">
        <f t="shared" si="12"/>
        <v>4.7150998607248154</v>
      </c>
      <c r="G67" s="7">
        <f t="shared" si="3"/>
        <v>175082893.21095514</v>
      </c>
      <c r="H67" s="16">
        <f t="shared" si="4"/>
        <v>165.79798596153114</v>
      </c>
      <c r="I67" s="16">
        <f t="shared" si="5"/>
        <v>416.8681960553273</v>
      </c>
      <c r="J67" s="16">
        <f t="shared" si="6"/>
        <v>194.56573891440399</v>
      </c>
      <c r="K67" s="16">
        <f t="shared" si="7"/>
        <v>16.622714364072763</v>
      </c>
      <c r="L67" s="16">
        <f t="shared" si="8"/>
        <v>9.7354133218861705</v>
      </c>
      <c r="M67" s="16">
        <f t="shared" si="9"/>
        <v>2018801984.077121</v>
      </c>
      <c r="N67" s="16">
        <f t="shared" si="10"/>
        <v>14.743025083207984</v>
      </c>
      <c r="O67" s="16">
        <f t="shared" si="11"/>
        <v>33.14096383231476</v>
      </c>
    </row>
    <row r="68" spans="3:15" s="13" customFormat="1" x14ac:dyDescent="0.35">
      <c r="C68" s="13">
        <f t="shared" si="0"/>
        <v>80</v>
      </c>
      <c r="D68" s="16">
        <f t="shared" si="1"/>
        <v>68604596.52782166</v>
      </c>
      <c r="E68" s="13">
        <v>80</v>
      </c>
      <c r="F68" s="16">
        <f t="shared" si="12"/>
        <v>5.3429081132359322</v>
      </c>
      <c r="G68" s="7">
        <f t="shared" si="3"/>
        <v>224810884.91009206</v>
      </c>
      <c r="H68" s="16">
        <f t="shared" si="4"/>
        <v>203.52118348819255</v>
      </c>
      <c r="I68" s="16">
        <f t="shared" si="5"/>
        <v>514.28114736720352</v>
      </c>
      <c r="J68" s="16">
        <f t="shared" si="6"/>
        <v>226.05313793248541</v>
      </c>
      <c r="K68" s="16">
        <f t="shared" si="7"/>
        <v>20.609870164164263</v>
      </c>
      <c r="L68" s="16">
        <f t="shared" si="8"/>
        <v>12.500518147262277</v>
      </c>
      <c r="M68" s="16">
        <f t="shared" si="9"/>
        <v>2725097638.9584088</v>
      </c>
      <c r="N68" s="16">
        <f t="shared" si="10"/>
        <v>18.648581705398751</v>
      </c>
      <c r="O68" s="16">
        <f t="shared" si="11"/>
        <v>43.631095479920802</v>
      </c>
    </row>
    <row r="69" spans="3:15" x14ac:dyDescent="0.35">
      <c r="C69">
        <f t="shared" si="0"/>
        <v>80.5</v>
      </c>
      <c r="D69" s="7">
        <f t="shared" si="1"/>
        <v>87519317.223451704</v>
      </c>
      <c r="E69">
        <v>80.5</v>
      </c>
      <c r="F69" s="7">
        <f t="shared" si="12"/>
        <v>6.0543080633914927</v>
      </c>
      <c r="G69" s="7">
        <f t="shared" si="3"/>
        <v>288662890.17262083</v>
      </c>
      <c r="H69" s="7">
        <f t="shared" si="4"/>
        <v>249.82735398272638</v>
      </c>
      <c r="I69" s="7">
        <f t="shared" si="5"/>
        <v>634.45736815629959</v>
      </c>
      <c r="J69" s="7">
        <f t="shared" si="6"/>
        <v>262.63627632614134</v>
      </c>
      <c r="K69" s="7">
        <f t="shared" si="7"/>
        <v>25.553392717964943</v>
      </c>
      <c r="L69" s="7">
        <f t="shared" si="8"/>
        <v>16.050983022851121</v>
      </c>
      <c r="M69" s="7">
        <f t="shared" si="9"/>
        <v>3678497049.4525819</v>
      </c>
      <c r="N69" s="7">
        <f t="shared" si="10"/>
        <v>23.588754523590662</v>
      </c>
      <c r="O69" s="7">
        <f t="shared" si="11"/>
        <v>57.44167557739376</v>
      </c>
    </row>
    <row r="70" spans="3:15" x14ac:dyDescent="0.35">
      <c r="C70">
        <f t="shared" si="0"/>
        <v>81</v>
      </c>
      <c r="D70" s="7">
        <f t="shared" si="1"/>
        <v>111648945.9150587</v>
      </c>
      <c r="E70">
        <v>81</v>
      </c>
      <c r="F70" s="7">
        <f t="shared" si="12"/>
        <v>6.8604298164220818</v>
      </c>
      <c r="G70" s="7">
        <f t="shared" si="3"/>
        <v>370650487.83618718</v>
      </c>
      <c r="H70" s="7">
        <f t="shared" si="4"/>
        <v>306.66933892722494</v>
      </c>
      <c r="I70" s="7">
        <f t="shared" si="5"/>
        <v>782.71613507232473</v>
      </c>
      <c r="J70" s="7">
        <f t="shared" si="6"/>
        <v>305.13981921835853</v>
      </c>
      <c r="K70" s="7">
        <f t="shared" si="7"/>
        <v>31.682677969214762</v>
      </c>
      <c r="L70" s="7">
        <f t="shared" si="8"/>
        <v>20.609870164164274</v>
      </c>
      <c r="M70" s="7">
        <f t="shared" si="9"/>
        <v>4965451640.8459034</v>
      </c>
      <c r="N70" s="7">
        <f t="shared" si="10"/>
        <v>29.837622440377491</v>
      </c>
      <c r="O70" s="7">
        <f t="shared" si="11"/>
        <v>75.623727913433186</v>
      </c>
    </row>
    <row r="71" spans="3:15" x14ac:dyDescent="0.35">
      <c r="C71">
        <f t="shared" si="0"/>
        <v>81.5</v>
      </c>
      <c r="D71" s="7">
        <f t="shared" si="1"/>
        <v>142431265.68409088</v>
      </c>
      <c r="E71">
        <v>81.5</v>
      </c>
      <c r="F71" s="7">
        <f t="shared" si="12"/>
        <v>7.7738854338522136</v>
      </c>
      <c r="G71" s="7">
        <f t="shared" si="3"/>
        <v>475924647.0893749</v>
      </c>
      <c r="H71" s="7">
        <f t="shared" si="4"/>
        <v>376.44430018885652</v>
      </c>
      <c r="I71" s="7">
        <f t="shared" si="5"/>
        <v>965.61972301286585</v>
      </c>
      <c r="J71" s="7">
        <f t="shared" si="6"/>
        <v>354.5218907878068</v>
      </c>
      <c r="K71" s="7">
        <f t="shared" si="7"/>
        <v>39.282145207875473</v>
      </c>
      <c r="L71" s="7">
        <f t="shared" si="8"/>
        <v>26.463597125421284</v>
      </c>
      <c r="M71" s="7">
        <f t="shared" si="9"/>
        <v>6702658630.9885626</v>
      </c>
      <c r="N71" s="7">
        <f t="shared" si="10"/>
        <v>37.741870262974793</v>
      </c>
      <c r="O71" s="7">
        <f t="shared" si="11"/>
        <v>99.560957545877585</v>
      </c>
    </row>
    <row r="72" spans="3:15" x14ac:dyDescent="0.35">
      <c r="C72">
        <f t="shared" si="0"/>
        <v>82</v>
      </c>
      <c r="D72" s="7">
        <f t="shared" si="1"/>
        <v>181700465.49123675</v>
      </c>
      <c r="E72">
        <v>82</v>
      </c>
      <c r="F72" s="7">
        <f t="shared" si="12"/>
        <v>8.8089662536883697</v>
      </c>
      <c r="G72" s="7">
        <f t="shared" si="3"/>
        <v>611099343.29090106</v>
      </c>
      <c r="H72" s="7">
        <f t="shared" si="4"/>
        <v>462.09481404434416</v>
      </c>
      <c r="I72" s="7">
        <f t="shared" si="5"/>
        <v>1191.2638665424799</v>
      </c>
      <c r="J72" s="7">
        <f t="shared" si="6"/>
        <v>411.8956725140506</v>
      </c>
      <c r="K72" s="7">
        <f t="shared" si="7"/>
        <v>48.704435074332778</v>
      </c>
      <c r="L72" s="7">
        <f t="shared" si="8"/>
        <v>33.979931326025579</v>
      </c>
      <c r="M72" s="7">
        <f t="shared" si="9"/>
        <v>9047642787.2152328</v>
      </c>
      <c r="N72" s="7">
        <f t="shared" si="10"/>
        <v>47.740022644015987</v>
      </c>
      <c r="O72" s="7">
        <f t="shared" si="11"/>
        <v>131.07505462834084</v>
      </c>
    </row>
    <row r="73" spans="3:15" x14ac:dyDescent="0.35">
      <c r="C73">
        <f t="shared" ref="C73:C88" si="13">C72+0.5</f>
        <v>82.5</v>
      </c>
      <c r="D73" s="7">
        <f t="shared" ref="D73:D88" si="14">1.43*10^(7)*EXP(-0.15*58.7)*EXP((0.637-0.15)*(C73-58.7))</f>
        <v>231796431.78176045</v>
      </c>
      <c r="E73">
        <v>82.5</v>
      </c>
      <c r="F73" s="7">
        <f t="shared" ref="F73:F88" si="15">1.43*10^(7)*EXP(-0.15*87)*EXP((0.4-0.15)*(E73-87))</f>
        <v>9.9818664834848541</v>
      </c>
      <c r="G73" s="7">
        <f t="shared" ref="G73:G88" si="16">1.43*10^(7)*(EXP(-0.15*57.3))*(EXP((0.65-0.15)*(E73-57.3)))</f>
        <v>784667088.90670419</v>
      </c>
      <c r="H73" s="7">
        <f t="shared" ref="H73:H88" si="17">1.43*10^(7)*EXP(-0.15*78.5)*EXP((0.56-0.15)*(E73-78.5))</f>
        <v>567.23296662893108</v>
      </c>
      <c r="I73" s="7">
        <f t="shared" ref="I73:I88" si="18">1.43*10^(7)*EXP(-0.15*76.9)*EXP((0.57-0.15)*(E73-76.9))</f>
        <v>1469.6360957726954</v>
      </c>
      <c r="J73" s="7">
        <f t="shared" ref="J73:J88" si="19">1.43*10^(7)*EXP(-0.15*77.9)*EXP((0.45-0.15)*(E73-77.9))</f>
        <v>478.55449675841896</v>
      </c>
      <c r="K73" s="7">
        <f t="shared" ref="K73:K88" si="20">1.43*10^(7)*EXP(-0.15*82.5)*EXP((0.58-0.15)*(E73-82.5))</f>
        <v>60.386773261922635</v>
      </c>
      <c r="L73" s="7">
        <f t="shared" ref="L73:L88" si="21">1.43*10^(7)*EXP(-0.15*83)*EXP((0.65-0.15)*(E73-83))</f>
        <v>43.631095479920837</v>
      </c>
      <c r="M73" s="7">
        <f t="shared" ref="M73:M88" si="22">1.43*10^(7)*EXP(-0.15*57)*EXP((0.75-0.15)*(E73-57))</f>
        <v>12213040304.123966</v>
      </c>
      <c r="N73" s="7">
        <f t="shared" ref="N73:N88" si="23">1.43*10^(7)*EXP(-0.15*82.5)*EXP((0.62-0.15)*(E73-82.5))</f>
        <v>60.386773261922635</v>
      </c>
      <c r="O73" s="7">
        <f t="shared" ref="O73:O88" si="24">1.43*10^(7)*EXP(-0.15*81)*EXP((0.7-0.15)*(E73-81))</f>
        <v>172.56433012815995</v>
      </c>
    </row>
    <row r="74" spans="3:15" x14ac:dyDescent="0.35">
      <c r="C74">
        <f t="shared" si="13"/>
        <v>83</v>
      </c>
      <c r="D74" s="7">
        <f t="shared" si="14"/>
        <v>295704172.47691411</v>
      </c>
      <c r="E74">
        <v>83</v>
      </c>
      <c r="F74" s="7">
        <f t="shared" si="15"/>
        <v>11.310936564480462</v>
      </c>
      <c r="G74" s="7">
        <f t="shared" si="16"/>
        <v>1007532485.7945882</v>
      </c>
      <c r="H74" s="7">
        <f t="shared" si="17"/>
        <v>696.29268421043457</v>
      </c>
      <c r="I74" s="7">
        <f t="shared" si="18"/>
        <v>1813.0578074752611</v>
      </c>
      <c r="J74" s="7">
        <f t="shared" si="19"/>
        <v>556.00100134553236</v>
      </c>
      <c r="K74" s="7">
        <f t="shared" si="20"/>
        <v>74.87125924818686</v>
      </c>
      <c r="L74" s="7">
        <f t="shared" si="21"/>
        <v>56.023435554147987</v>
      </c>
      <c r="M74" s="7">
        <f t="shared" si="22"/>
        <v>16485880021.802456</v>
      </c>
      <c r="N74" s="7">
        <f t="shared" si="23"/>
        <v>76.383759014490863</v>
      </c>
      <c r="O74" s="7">
        <f t="shared" si="24"/>
        <v>227.18623400170543</v>
      </c>
    </row>
    <row r="75" spans="3:15" x14ac:dyDescent="0.35">
      <c r="C75">
        <f t="shared" si="13"/>
        <v>83.5</v>
      </c>
      <c r="D75" s="7">
        <f t="shared" si="14"/>
        <v>377231681.04064506</v>
      </c>
      <c r="E75">
        <v>83.5</v>
      </c>
      <c r="F75" s="7">
        <f t="shared" si="15"/>
        <v>12.81697027077804</v>
      </c>
      <c r="G75" s="7">
        <f t="shared" si="16"/>
        <v>1293697319.8988318</v>
      </c>
      <c r="H75" s="7">
        <f t="shared" si="17"/>
        <v>854.71672241879924</v>
      </c>
      <c r="I75" s="7">
        <f t="shared" si="18"/>
        <v>2236.7296385155068</v>
      </c>
      <c r="J75" s="7">
        <f t="shared" si="19"/>
        <v>645.98100235445372</v>
      </c>
      <c r="K75" s="7">
        <f t="shared" si="20"/>
        <v>92.830021519694753</v>
      </c>
      <c r="L75" s="7">
        <f t="shared" si="21"/>
        <v>71.935515181693702</v>
      </c>
      <c r="M75" s="7">
        <f t="shared" si="22"/>
        <v>22253610348.071293</v>
      </c>
      <c r="N75" s="7">
        <f t="shared" si="23"/>
        <v>96.618486566209569</v>
      </c>
      <c r="O75" s="7">
        <f t="shared" si="24"/>
        <v>299.09764597089861</v>
      </c>
    </row>
    <row r="76" spans="3:15" x14ac:dyDescent="0.35">
      <c r="C76">
        <f t="shared" si="13"/>
        <v>84</v>
      </c>
      <c r="D76" s="7">
        <f t="shared" si="14"/>
        <v>481236838.79320472</v>
      </c>
      <c r="E76">
        <v>84</v>
      </c>
      <c r="F76" s="7">
        <f t="shared" si="15"/>
        <v>14.523530035335636</v>
      </c>
      <c r="G76" s="7">
        <f t="shared" si="16"/>
        <v>1661140240.2509122</v>
      </c>
      <c r="H76" s="7">
        <f t="shared" si="17"/>
        <v>1049.1862002122507</v>
      </c>
      <c r="I76" s="7">
        <f t="shared" si="18"/>
        <v>2759.404281091558</v>
      </c>
      <c r="J76" s="7">
        <f t="shared" si="19"/>
        <v>750.52284868734387</v>
      </c>
      <c r="K76" s="7">
        <f t="shared" si="20"/>
        <v>115.09640657680909</v>
      </c>
      <c r="L76" s="7">
        <f t="shared" si="21"/>
        <v>92.367029855821613</v>
      </c>
      <c r="M76" s="7">
        <f t="shared" si="22"/>
        <v>30039231928.708542</v>
      </c>
      <c r="N76" s="7">
        <f t="shared" si="23"/>
        <v>122.21357087929958</v>
      </c>
      <c r="O76" s="7">
        <f t="shared" si="24"/>
        <v>393.77122570138425</v>
      </c>
    </row>
    <row r="77" spans="3:15" x14ac:dyDescent="0.35">
      <c r="C77">
        <f t="shared" si="13"/>
        <v>84.5</v>
      </c>
      <c r="D77" s="7">
        <f t="shared" si="14"/>
        <v>613916875.6261611</v>
      </c>
      <c r="E77">
        <v>84.5</v>
      </c>
      <c r="F77" s="7">
        <f t="shared" si="15"/>
        <v>16.457315592610168</v>
      </c>
      <c r="G77" s="7">
        <f t="shared" si="16"/>
        <v>2132946289.1649525</v>
      </c>
      <c r="H77" s="7">
        <f t="shared" si="17"/>
        <v>1287.9023585740122</v>
      </c>
      <c r="I77" s="7">
        <f t="shared" si="18"/>
        <v>3404.2165201333646</v>
      </c>
      <c r="J77" s="7">
        <f t="shared" si="19"/>
        <v>871.98314555493414</v>
      </c>
      <c r="K77" s="7">
        <f t="shared" si="20"/>
        <v>142.70364899229963</v>
      </c>
      <c r="L77" s="7">
        <f t="shared" si="21"/>
        <v>118.6016139988304</v>
      </c>
      <c r="M77" s="7">
        <f t="shared" si="22"/>
        <v>40548721791.785538</v>
      </c>
      <c r="N77" s="7">
        <f t="shared" si="23"/>
        <v>154.58901746338483</v>
      </c>
      <c r="O77" s="7">
        <f t="shared" si="24"/>
        <v>518.41189751609386</v>
      </c>
    </row>
    <row r="78" spans="3:15" x14ac:dyDescent="0.35">
      <c r="C78">
        <f t="shared" si="13"/>
        <v>85</v>
      </c>
      <c r="D78" s="7">
        <f t="shared" si="14"/>
        <v>783177636.8652941</v>
      </c>
      <c r="E78">
        <v>85</v>
      </c>
      <c r="F78" s="7">
        <f t="shared" si="15"/>
        <v>18.648581705398769</v>
      </c>
      <c r="G78" s="7">
        <f t="shared" si="16"/>
        <v>2738757247.7175999</v>
      </c>
      <c r="H78" s="7">
        <f t="shared" si="17"/>
        <v>1580.9324263747942</v>
      </c>
      <c r="I78" s="7">
        <f t="shared" si="18"/>
        <v>4199.707232230825</v>
      </c>
      <c r="J78" s="7">
        <f t="shared" si="19"/>
        <v>1013.099877587643</v>
      </c>
      <c r="K78" s="7">
        <f t="shared" si="20"/>
        <v>176.93281694357162</v>
      </c>
      <c r="L78" s="7">
        <f t="shared" si="21"/>
        <v>152.28748683468686</v>
      </c>
      <c r="M78" s="7">
        <f t="shared" si="22"/>
        <v>54735049246.590752</v>
      </c>
      <c r="N78" s="7">
        <f t="shared" si="23"/>
        <v>195.54100373923757</v>
      </c>
      <c r="O78" s="7">
        <f t="shared" si="24"/>
        <v>682.50516529626725</v>
      </c>
    </row>
    <row r="79" spans="3:15" x14ac:dyDescent="0.35">
      <c r="C79">
        <f t="shared" si="13"/>
        <v>85.5</v>
      </c>
      <c r="D79" s="7">
        <f t="shared" si="14"/>
        <v>999104659.34057808</v>
      </c>
      <c r="E79">
        <v>85.5</v>
      </c>
      <c r="F79" s="7">
        <f t="shared" si="15"/>
        <v>21.131611511362934</v>
      </c>
      <c r="G79" s="7">
        <f t="shared" si="16"/>
        <v>3516633916.2071629</v>
      </c>
      <c r="H79" s="7">
        <f t="shared" si="17"/>
        <v>1940.6341793881134</v>
      </c>
      <c r="I79" s="7">
        <f t="shared" si="18"/>
        <v>5181.0866706448287</v>
      </c>
      <c r="J79" s="7">
        <f t="shared" si="19"/>
        <v>1177.0541290851554</v>
      </c>
      <c r="K79" s="7">
        <f t="shared" si="20"/>
        <v>219.3722580512057</v>
      </c>
      <c r="L79" s="7">
        <f t="shared" si="21"/>
        <v>195.54100373923777</v>
      </c>
      <c r="M79" s="7">
        <f t="shared" si="22"/>
        <v>73884588308.616592</v>
      </c>
      <c r="N79" s="7">
        <f t="shared" si="23"/>
        <v>247.34153027659278</v>
      </c>
      <c r="O79" s="7">
        <f t="shared" si="24"/>
        <v>898.53898586813239</v>
      </c>
    </row>
    <row r="80" spans="3:15" x14ac:dyDescent="0.35">
      <c r="C80">
        <f t="shared" si="13"/>
        <v>86</v>
      </c>
      <c r="D80" s="7">
        <f t="shared" si="14"/>
        <v>1274564126.1048188</v>
      </c>
      <c r="E80">
        <v>86</v>
      </c>
      <c r="F80" s="7">
        <f t="shared" si="15"/>
        <v>23.945252894910048</v>
      </c>
      <c r="G80" s="7">
        <f t="shared" si="16"/>
        <v>4515447329.5961475</v>
      </c>
      <c r="H80" s="7">
        <f t="shared" si="17"/>
        <v>2382.1770971231572</v>
      </c>
      <c r="I80" s="7">
        <f t="shared" si="18"/>
        <v>6391.7929523088533</v>
      </c>
      <c r="J80" s="7">
        <f t="shared" si="19"/>
        <v>1367.541792715851</v>
      </c>
      <c r="K80" s="7">
        <f t="shared" si="20"/>
        <v>271.99130400909632</v>
      </c>
      <c r="L80" s="7">
        <f t="shared" si="21"/>
        <v>251.07961880581396</v>
      </c>
      <c r="M80" s="7">
        <f t="shared" si="22"/>
        <v>99733762272.513184</v>
      </c>
      <c r="N80" s="7">
        <f t="shared" si="23"/>
        <v>312.8644705186743</v>
      </c>
      <c r="O80" s="7">
        <f t="shared" si="24"/>
        <v>1182.9541374598405</v>
      </c>
    </row>
    <row r="81" spans="3:15" x14ac:dyDescent="0.35">
      <c r="C81">
        <f t="shared" si="13"/>
        <v>86.5</v>
      </c>
      <c r="D81" s="7">
        <f t="shared" si="14"/>
        <v>1625969508.1649837</v>
      </c>
      <c r="E81">
        <v>86.5</v>
      </c>
      <c r="F81" s="7">
        <f t="shared" si="15"/>
        <v>27.133526276161266</v>
      </c>
      <c r="G81" s="7">
        <f t="shared" si="16"/>
        <v>5797949138.9162426</v>
      </c>
      <c r="H81" s="7">
        <f t="shared" si="17"/>
        <v>2924.1820958998978</v>
      </c>
      <c r="I81" s="7">
        <f t="shared" si="18"/>
        <v>7885.4147290495739</v>
      </c>
      <c r="J81" s="7">
        <f t="shared" si="19"/>
        <v>1588.8568831392993</v>
      </c>
      <c r="K81" s="7">
        <f t="shared" si="20"/>
        <v>337.23165414699105</v>
      </c>
      <c r="L81" s="7">
        <f t="shared" si="21"/>
        <v>322.39261215893458</v>
      </c>
      <c r="M81" s="7">
        <f t="shared" si="22"/>
        <v>134626497416.24329</v>
      </c>
      <c r="N81" s="7">
        <f t="shared" si="23"/>
        <v>395.74501218404441</v>
      </c>
      <c r="O81" s="7">
        <f t="shared" si="24"/>
        <v>1557.3954089274489</v>
      </c>
    </row>
    <row r="82" spans="3:15" x14ac:dyDescent="0.35">
      <c r="C82">
        <f t="shared" si="13"/>
        <v>87</v>
      </c>
      <c r="D82" s="7">
        <f t="shared" si="14"/>
        <v>2074259574.1823452</v>
      </c>
      <c r="E82">
        <v>87</v>
      </c>
      <c r="F82" s="7">
        <f t="shared" si="15"/>
        <v>30.746313326080223</v>
      </c>
      <c r="G82" s="7">
        <f t="shared" si="16"/>
        <v>7444714059.0312595</v>
      </c>
      <c r="H82" s="7">
        <f t="shared" si="17"/>
        <v>3589.5068172336837</v>
      </c>
      <c r="I82" s="7">
        <f t="shared" si="18"/>
        <v>9728.063144888205</v>
      </c>
      <c r="J82" s="7">
        <f t="shared" si="19"/>
        <v>1845.9883336257681</v>
      </c>
      <c r="K82" s="7">
        <f t="shared" si="20"/>
        <v>418.12067842769113</v>
      </c>
      <c r="L82" s="7">
        <f t="shared" si="21"/>
        <v>413.96030816442544</v>
      </c>
      <c r="M82" s="7">
        <f t="shared" si="22"/>
        <v>181726763270.42416</v>
      </c>
      <c r="N82" s="7">
        <f t="shared" si="23"/>
        <v>500.58133609390279</v>
      </c>
      <c r="O82" s="7">
        <f t="shared" si="24"/>
        <v>2050.3588287509906</v>
      </c>
    </row>
    <row r="83" spans="3:15" x14ac:dyDescent="0.35">
      <c r="C83">
        <f t="shared" si="13"/>
        <v>87.5</v>
      </c>
      <c r="D83" s="7">
        <f t="shared" si="14"/>
        <v>2646146043.625906</v>
      </c>
      <c r="E83">
        <v>87.5</v>
      </c>
      <c r="F83" s="7">
        <f t="shared" si="15"/>
        <v>34.840137382955753</v>
      </c>
      <c r="G83" s="7">
        <f t="shared" si="16"/>
        <v>9559202071.7686996</v>
      </c>
      <c r="H83" s="7">
        <f t="shared" si="17"/>
        <v>4406.2095890105466</v>
      </c>
      <c r="I83" s="7">
        <f t="shared" si="18"/>
        <v>12001.298067722375</v>
      </c>
      <c r="J83" s="7">
        <f t="shared" si="19"/>
        <v>2144.7324576833389</v>
      </c>
      <c r="K83" s="7">
        <f t="shared" si="20"/>
        <v>518.41189751609375</v>
      </c>
      <c r="L83" s="7">
        <f t="shared" si="21"/>
        <v>531.5355571830122</v>
      </c>
      <c r="M83" s="7">
        <f t="shared" si="22"/>
        <v>245305471972.86151</v>
      </c>
      <c r="N83" s="7">
        <f t="shared" si="23"/>
        <v>633.18972148920432</v>
      </c>
      <c r="O83" s="7">
        <f t="shared" si="24"/>
        <v>2699.360292536328</v>
      </c>
    </row>
    <row r="84" spans="3:15" x14ac:dyDescent="0.35">
      <c r="C84">
        <f t="shared" si="13"/>
        <v>88</v>
      </c>
      <c r="D84" s="7">
        <f t="shared" si="14"/>
        <v>3375705225.7826428</v>
      </c>
      <c r="E84">
        <v>88</v>
      </c>
      <c r="F84" s="7">
        <f t="shared" si="15"/>
        <v>39.479047780132014</v>
      </c>
      <c r="G84" s="7">
        <f t="shared" si="16"/>
        <v>12274258423.405127</v>
      </c>
      <c r="H84" s="7">
        <f t="shared" si="17"/>
        <v>5408.7327119915481</v>
      </c>
      <c r="I84" s="7">
        <f t="shared" si="18"/>
        <v>14805.738117150351</v>
      </c>
      <c r="J84" s="7">
        <f t="shared" si="19"/>
        <v>2491.8236108272927</v>
      </c>
      <c r="K84" s="7">
        <f t="shared" si="20"/>
        <v>642.75915866407991</v>
      </c>
      <c r="L84" s="7">
        <f t="shared" si="21"/>
        <v>682.50516529626805</v>
      </c>
      <c r="M84" s="7">
        <f t="shared" si="22"/>
        <v>331127751889.15454</v>
      </c>
      <c r="N84" s="7">
        <f t="shared" si="23"/>
        <v>800.92723098323233</v>
      </c>
      <c r="O84" s="7">
        <f t="shared" si="24"/>
        <v>3553.7906276437116</v>
      </c>
    </row>
    <row r="85" spans="3:15" x14ac:dyDescent="0.35">
      <c r="C85">
        <f t="shared" si="13"/>
        <v>88.5</v>
      </c>
      <c r="D85" s="7">
        <f t="shared" si="14"/>
        <v>4306408483.6986666</v>
      </c>
      <c r="E85">
        <v>88.5</v>
      </c>
      <c r="F85" s="7">
        <f t="shared" si="15"/>
        <v>44.735621920607919</v>
      </c>
      <c r="G85" s="7">
        <f t="shared" si="16"/>
        <v>15760459786.64579</v>
      </c>
      <c r="H85" s="7">
        <f t="shared" si="17"/>
        <v>6639.3549736558898</v>
      </c>
      <c r="I85" s="7">
        <f t="shared" si="18"/>
        <v>18265.514276593651</v>
      </c>
      <c r="J85" s="7">
        <f t="shared" si="19"/>
        <v>2895.0859978979834</v>
      </c>
      <c r="K85" s="7">
        <f t="shared" si="20"/>
        <v>796.93258975355593</v>
      </c>
      <c r="L85" s="7">
        <f t="shared" si="21"/>
        <v>876.35397926107646</v>
      </c>
      <c r="M85" s="7">
        <f t="shared" si="22"/>
        <v>446975712320.41711</v>
      </c>
      <c r="N85" s="7">
        <f t="shared" si="23"/>
        <v>1013.0998775876449</v>
      </c>
      <c r="O85" s="7">
        <f t="shared" si="24"/>
        <v>4678.6743733500016</v>
      </c>
    </row>
    <row r="86" spans="3:15" x14ac:dyDescent="0.35">
      <c r="C86">
        <f t="shared" si="13"/>
        <v>89</v>
      </c>
      <c r="D86" s="7">
        <f t="shared" si="14"/>
        <v>5493712509.8570194</v>
      </c>
      <c r="E86">
        <v>89</v>
      </c>
      <c r="F86" s="7">
        <f t="shared" si="15"/>
        <v>50.692100776319272</v>
      </c>
      <c r="G86" s="7">
        <f t="shared" si="16"/>
        <v>20236830944.738255</v>
      </c>
      <c r="H86" s="7">
        <f t="shared" si="17"/>
        <v>8149.9746453505441</v>
      </c>
      <c r="I86" s="7">
        <f t="shared" si="18"/>
        <v>22533.764216860251</v>
      </c>
      <c r="J86" s="7">
        <f t="shared" si="19"/>
        <v>3363.6100480010591</v>
      </c>
      <c r="K86" s="7">
        <f t="shared" si="20"/>
        <v>988.08635248592009</v>
      </c>
      <c r="L86" s="7">
        <f t="shared" si="21"/>
        <v>1125.2607833866641</v>
      </c>
      <c r="M86" s="7">
        <f t="shared" si="22"/>
        <v>603354102048.27332</v>
      </c>
      <c r="N86" s="7">
        <f t="shared" si="23"/>
        <v>1281.4789187628307</v>
      </c>
      <c r="O86" s="7">
        <f t="shared" si="24"/>
        <v>6159.6183302323261</v>
      </c>
    </row>
    <row r="87" spans="3:15" x14ac:dyDescent="0.35">
      <c r="C87">
        <f t="shared" si="13"/>
        <v>89.5</v>
      </c>
      <c r="D87" s="7">
        <f t="shared" si="14"/>
        <v>7008363757.224885</v>
      </c>
      <c r="E87">
        <v>89.5</v>
      </c>
      <c r="F87" s="7">
        <f t="shared" si="15"/>
        <v>57.441675577393845</v>
      </c>
      <c r="G87" s="7">
        <f t="shared" si="16"/>
        <v>25984605286.25692</v>
      </c>
      <c r="H87" s="7">
        <f t="shared" si="17"/>
        <v>10004.298155982178</v>
      </c>
      <c r="I87" s="7">
        <f t="shared" si="18"/>
        <v>27799.410522578833</v>
      </c>
      <c r="J87" s="7">
        <f t="shared" si="19"/>
        <v>3907.9573329525542</v>
      </c>
      <c r="K87" s="7">
        <f t="shared" si="20"/>
        <v>1225.0906193594701</v>
      </c>
      <c r="L87" s="7">
        <f t="shared" si="21"/>
        <v>1444.8634462704358</v>
      </c>
      <c r="M87" s="7">
        <f t="shared" si="22"/>
        <v>814442848736.97278</v>
      </c>
      <c r="N87" s="7">
        <f t="shared" si="23"/>
        <v>1620.9539212894504</v>
      </c>
      <c r="O87" s="7">
        <f t="shared" si="24"/>
        <v>8109.3264772277407</v>
      </c>
    </row>
    <row r="88" spans="3:15" x14ac:dyDescent="0.35">
      <c r="C88">
        <f t="shared" si="13"/>
        <v>90</v>
      </c>
      <c r="D88" s="7">
        <f t="shared" si="14"/>
        <v>8940613922.8173275</v>
      </c>
      <c r="E88">
        <v>90</v>
      </c>
      <c r="F88" s="7">
        <f t="shared" si="15"/>
        <v>65.089945822090343</v>
      </c>
      <c r="G88" s="7">
        <f t="shared" si="16"/>
        <v>33364893630.152527</v>
      </c>
      <c r="H88" s="7">
        <f t="shared" si="17"/>
        <v>12280.526743833021</v>
      </c>
      <c r="I88" s="7">
        <f t="shared" si="18"/>
        <v>34295.522841436126</v>
      </c>
      <c r="J88" s="7">
        <f t="shared" si="19"/>
        <v>4540.3986485453734</v>
      </c>
      <c r="K88" s="7">
        <f t="shared" si="20"/>
        <v>1518.9431792743601</v>
      </c>
      <c r="L88" s="7">
        <f t="shared" si="21"/>
        <v>1855.2413886542824</v>
      </c>
      <c r="M88" s="7">
        <f t="shared" si="22"/>
        <v>1099382852634.894</v>
      </c>
      <c r="N88" s="7">
        <f t="shared" si="23"/>
        <v>2050.3588287509911</v>
      </c>
      <c r="O88" s="7">
        <f t="shared" si="24"/>
        <v>10676.177059786503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84"/>
  <sheetViews>
    <sheetView workbookViewId="0">
      <selection activeCell="S24" sqref="S24"/>
    </sheetView>
  </sheetViews>
  <sheetFormatPr defaultRowHeight="14.5" x14ac:dyDescent="0.35"/>
  <cols>
    <col min="4" max="4" width="14" customWidth="1"/>
    <col min="5" max="5" width="13.81640625" customWidth="1"/>
    <col min="6" max="6" width="15.26953125" style="10" customWidth="1"/>
    <col min="7" max="7" width="16" customWidth="1"/>
    <col min="8" max="8" width="15.81640625" customWidth="1"/>
    <col min="9" max="9" width="23.7265625" customWidth="1"/>
    <col min="10" max="10" width="23.1796875" customWidth="1"/>
    <col min="11" max="12" width="14.26953125" customWidth="1"/>
    <col min="13" max="13" width="25.453125" customWidth="1"/>
    <col min="14" max="14" width="26.81640625" customWidth="1"/>
    <col min="15" max="15" width="20.453125" customWidth="1"/>
    <col min="16" max="17" width="13" customWidth="1"/>
    <col min="18" max="18" width="24" customWidth="1"/>
  </cols>
  <sheetData>
    <row r="1" spans="1:18" x14ac:dyDescent="0.35">
      <c r="A1" t="s">
        <v>0</v>
      </c>
      <c r="I1" s="26" t="s">
        <v>6</v>
      </c>
      <c r="J1" s="26" t="s">
        <v>6</v>
      </c>
      <c r="K1" s="26" t="s">
        <v>6</v>
      </c>
      <c r="L1" s="26"/>
      <c r="M1" s="26" t="s">
        <v>6</v>
      </c>
      <c r="N1" s="27" t="s">
        <v>7</v>
      </c>
      <c r="O1" s="28" t="s">
        <v>7</v>
      </c>
      <c r="P1" s="28" t="s">
        <v>7</v>
      </c>
      <c r="Q1" s="28"/>
      <c r="R1" s="28" t="s">
        <v>7</v>
      </c>
    </row>
    <row r="2" spans="1:18" s="2" customFormat="1" ht="13" x14ac:dyDescent="0.3">
      <c r="A2" s="12" t="s">
        <v>5</v>
      </c>
      <c r="B2" s="3" t="s">
        <v>1</v>
      </c>
      <c r="C2" s="2" t="s">
        <v>2</v>
      </c>
      <c r="D2" s="2" t="s">
        <v>3</v>
      </c>
      <c r="E2" s="4"/>
      <c r="F2" s="11"/>
      <c r="G2" s="5"/>
      <c r="I2" s="29" t="s">
        <v>8</v>
      </c>
      <c r="J2" s="29" t="s">
        <v>9</v>
      </c>
      <c r="K2" s="29" t="s">
        <v>10</v>
      </c>
      <c r="L2" s="29" t="s">
        <v>12</v>
      </c>
      <c r="M2" s="29" t="s">
        <v>11</v>
      </c>
      <c r="N2" s="30" t="s">
        <v>8</v>
      </c>
      <c r="O2" s="30" t="s">
        <v>9</v>
      </c>
      <c r="P2" s="30" t="s">
        <v>10</v>
      </c>
      <c r="Q2" s="30" t="s">
        <v>13</v>
      </c>
      <c r="R2" s="30" t="s">
        <v>11</v>
      </c>
    </row>
    <row r="3" spans="1:18" x14ac:dyDescent="0.35">
      <c r="A3">
        <v>58.7</v>
      </c>
      <c r="B3">
        <v>0.63700000000000001</v>
      </c>
      <c r="C3">
        <v>50</v>
      </c>
      <c r="D3" s="7">
        <f>1.43*10^(7)*EXP(-0.15*58.7)*EXP((0.637-0.15)*(C3-58.7))</f>
        <v>30.996369825662303</v>
      </c>
      <c r="E3" s="7">
        <v>50</v>
      </c>
      <c r="F3" s="31">
        <f>1.43*10^(7)*EXP(-0.15*87)*EXP((0.4-0.15)*(E3-87))</f>
        <v>2.9550789685668455E-3</v>
      </c>
      <c r="G3" s="7">
        <f>1.43*10^(7)*(EXP(-0.15*57.3))*(EXP((0.65-0.15)*(E3-57.3)))</f>
        <v>68.770171368066045</v>
      </c>
      <c r="H3" s="7">
        <f>1.43*10^(7)*EXP(-0.15*57)*EXP((0.75-0.15)*(E3-57))</f>
        <v>41.503181843700816</v>
      </c>
      <c r="I3" s="7">
        <f>F3-G3</f>
        <v>-68.767216289097476</v>
      </c>
      <c r="J3">
        <v>-1862177771.6238487</v>
      </c>
      <c r="K3">
        <f>(I3/F3)*100</f>
        <v>-2327085.5709973872</v>
      </c>
      <c r="L3">
        <f>ABS(K3)</f>
        <v>2327085.5709973872</v>
      </c>
      <c r="M3">
        <f>K3-J3</f>
        <v>1859850686.0528512</v>
      </c>
      <c r="N3" s="31">
        <f>F3-H3</f>
        <v>-41.500226764732247</v>
      </c>
      <c r="O3">
        <v>-52367214407.798958</v>
      </c>
      <c r="P3">
        <f>(N3/F3)*100</f>
        <v>-1404369.4671502816</v>
      </c>
      <c r="Q3">
        <f>ABS(P3)</f>
        <v>1404369.4671502816</v>
      </c>
      <c r="R3">
        <f>P3-O3</f>
        <v>52365810038.33181</v>
      </c>
    </row>
    <row r="4" spans="1:18" x14ac:dyDescent="0.35">
      <c r="B4" s="8"/>
      <c r="C4">
        <f t="shared" ref="C4:C67" si="0">C3+0.5</f>
        <v>50.5</v>
      </c>
      <c r="D4" s="7">
        <f t="shared" ref="D4:D67" si="1">1.43*10^(7)*EXP(-0.15*58.7)*EXP((0.637-0.15)*(C4-58.7))</f>
        <v>39.542264816723119</v>
      </c>
      <c r="E4">
        <v>50.5</v>
      </c>
      <c r="F4" s="31">
        <f t="shared" ref="F4:F67" si="2">1.43*10^(7)*EXP(-0.15*87)*EXP((0.4-0.15)*(E4-87))</f>
        <v>3.3485431619218338E-3</v>
      </c>
      <c r="G4" s="7">
        <f t="shared" ref="G4:G67" si="3">1.43*10^(7)*(EXP(-0.15*57.3))*(EXP((0.65-0.15)*(E4-57.3)))</f>
        <v>88.302647946568399</v>
      </c>
      <c r="H4" s="7">
        <f t="shared" ref="H4:H67" si="4">1.43*10^(7)*EXP(-0.15*57)*EXP((0.75-0.15)*(E4-57))</f>
        <v>56.023435554148023</v>
      </c>
      <c r="I4" s="7">
        <f t="shared" ref="I4:I67" si="5">F4-G4</f>
        <v>-88.299299403406479</v>
      </c>
      <c r="J4">
        <v>-1862177771.6238487</v>
      </c>
      <c r="K4">
        <f t="shared" ref="K4:K67" si="6">(I4/F4)*100</f>
        <v>-2636946.7297751284</v>
      </c>
      <c r="L4">
        <f t="shared" ref="L4:L67" si="7">ABS(K4)</f>
        <v>2636946.7297751284</v>
      </c>
      <c r="M4">
        <f t="shared" ref="M4:M67" si="8">K4-J4</f>
        <v>1859540824.8940735</v>
      </c>
      <c r="N4" s="31">
        <f t="shared" ref="N4:N67" si="9">F4-H4</f>
        <v>-56.020087010986103</v>
      </c>
      <c r="O4">
        <v>-52367214407.798958</v>
      </c>
      <c r="P4">
        <f t="shared" ref="P4:P67" si="10">(N4/F4)*100</f>
        <v>-1672968.9390903481</v>
      </c>
      <c r="Q4">
        <f t="shared" ref="Q4:Q67" si="11">ABS(P4)</f>
        <v>1672968.9390903481</v>
      </c>
      <c r="R4">
        <f t="shared" ref="R4:R67" si="12">P4-O4</f>
        <v>52365541438.859871</v>
      </c>
    </row>
    <row r="5" spans="1:18" x14ac:dyDescent="0.35">
      <c r="C5">
        <f t="shared" si="0"/>
        <v>51</v>
      </c>
      <c r="D5" s="7">
        <f t="shared" si="1"/>
        <v>50.444317048422299</v>
      </c>
      <c r="E5">
        <v>51</v>
      </c>
      <c r="F5" s="31">
        <f t="shared" si="2"/>
        <v>3.7943965039592253E-3</v>
      </c>
      <c r="G5" s="7">
        <f t="shared" si="3"/>
        <v>113.38284432422343</v>
      </c>
      <c r="H5" s="7">
        <f t="shared" si="4"/>
        <v>75.623727913433314</v>
      </c>
      <c r="I5" s="7">
        <f t="shared" si="5"/>
        <v>-113.37904992771946</v>
      </c>
      <c r="J5">
        <v>-1862177771.6238487</v>
      </c>
      <c r="K5">
        <f t="shared" si="6"/>
        <v>-2988065.42250962</v>
      </c>
      <c r="L5">
        <f t="shared" si="7"/>
        <v>2988065.42250962</v>
      </c>
      <c r="M5">
        <f t="shared" si="8"/>
        <v>1859189706.201339</v>
      </c>
      <c r="N5" s="31">
        <f t="shared" si="9"/>
        <v>-75.619933516929351</v>
      </c>
      <c r="O5">
        <v>-52367214407.798958</v>
      </c>
      <c r="P5">
        <f t="shared" si="10"/>
        <v>-1992937.0438230294</v>
      </c>
      <c r="Q5">
        <f t="shared" si="11"/>
        <v>1992937.0438230294</v>
      </c>
      <c r="R5">
        <f t="shared" si="12"/>
        <v>52365221470.755135</v>
      </c>
    </row>
    <row r="6" spans="1:18" x14ac:dyDescent="0.35">
      <c r="C6">
        <f t="shared" si="0"/>
        <v>51.5</v>
      </c>
      <c r="D6" s="7">
        <f t="shared" si="1"/>
        <v>64.352133957829821</v>
      </c>
      <c r="E6">
        <v>51.5</v>
      </c>
      <c r="F6" s="31">
        <f t="shared" si="2"/>
        <v>4.2996145287835701E-3</v>
      </c>
      <c r="G6" s="7">
        <f t="shared" si="3"/>
        <v>145.5864539286523</v>
      </c>
      <c r="H6" s="7">
        <f t="shared" si="4"/>
        <v>102.08135518567919</v>
      </c>
      <c r="I6" s="7">
        <f t="shared" si="5"/>
        <v>-145.58215431412353</v>
      </c>
      <c r="J6">
        <v>-1862177771.6238487</v>
      </c>
      <c r="K6">
        <f t="shared" si="6"/>
        <v>-3385935.0260245549</v>
      </c>
      <c r="L6">
        <f t="shared" si="7"/>
        <v>3385935.0260245549</v>
      </c>
      <c r="M6">
        <f t="shared" si="8"/>
        <v>1858791836.5978241</v>
      </c>
      <c r="N6" s="31">
        <f t="shared" si="9"/>
        <v>-102.0770555711504</v>
      </c>
      <c r="O6">
        <v>-52367214407.798958</v>
      </c>
      <c r="P6">
        <f t="shared" si="10"/>
        <v>-2374097.8380224616</v>
      </c>
      <c r="Q6">
        <f t="shared" si="11"/>
        <v>2374097.8380224616</v>
      </c>
      <c r="R6">
        <f t="shared" si="12"/>
        <v>52364840309.960938</v>
      </c>
    </row>
    <row r="7" spans="1:18" x14ac:dyDescent="0.35">
      <c r="C7">
        <f t="shared" si="0"/>
        <v>52</v>
      </c>
      <c r="D7" s="7">
        <f t="shared" si="1"/>
        <v>82.094423856532245</v>
      </c>
      <c r="E7">
        <v>52</v>
      </c>
      <c r="F7" s="31">
        <f t="shared" si="2"/>
        <v>4.8721015520747533E-3</v>
      </c>
      <c r="G7" s="7">
        <f t="shared" si="3"/>
        <v>186.93670716982848</v>
      </c>
      <c r="H7" s="7">
        <f t="shared" si="4"/>
        <v>137.79541638668331</v>
      </c>
      <c r="I7" s="7">
        <f t="shared" si="5"/>
        <v>-186.9318350682764</v>
      </c>
      <c r="J7">
        <v>-1862177771.6238487</v>
      </c>
      <c r="K7">
        <f t="shared" si="6"/>
        <v>-3836780.3517698166</v>
      </c>
      <c r="L7">
        <f t="shared" si="7"/>
        <v>3836780.3517698166</v>
      </c>
      <c r="M7">
        <f t="shared" si="8"/>
        <v>1858340991.2720788</v>
      </c>
      <c r="N7" s="31">
        <f t="shared" si="9"/>
        <v>-137.79054428513123</v>
      </c>
      <c r="O7">
        <v>-52367214407.798958</v>
      </c>
      <c r="P7">
        <f t="shared" si="10"/>
        <v>-2828154.1920334976</v>
      </c>
      <c r="Q7">
        <f t="shared" si="11"/>
        <v>2828154.1920334976</v>
      </c>
      <c r="R7">
        <f t="shared" si="12"/>
        <v>52364386253.606926</v>
      </c>
    </row>
    <row r="8" spans="1:18" x14ac:dyDescent="0.35">
      <c r="C8">
        <f t="shared" si="0"/>
        <v>52.5</v>
      </c>
      <c r="D8" s="7">
        <f t="shared" si="1"/>
        <v>104.72837517326752</v>
      </c>
      <c r="E8">
        <v>52.5</v>
      </c>
      <c r="F8" s="31">
        <f t="shared" si="2"/>
        <v>5.5208143369179907E-3</v>
      </c>
      <c r="G8" s="7">
        <f t="shared" si="3"/>
        <v>240.03148331797331</v>
      </c>
      <c r="H8" s="7">
        <f t="shared" si="4"/>
        <v>186.00435645316725</v>
      </c>
      <c r="I8" s="7">
        <f t="shared" si="5"/>
        <v>-240.02596250363641</v>
      </c>
      <c r="J8">
        <v>-1862177771.6238487</v>
      </c>
      <c r="K8">
        <f t="shared" si="6"/>
        <v>-4347655.0352104679</v>
      </c>
      <c r="L8">
        <f t="shared" si="7"/>
        <v>4347655.0352104679</v>
      </c>
      <c r="M8">
        <f t="shared" si="8"/>
        <v>1857830116.5886383</v>
      </c>
      <c r="N8" s="31">
        <f t="shared" si="9"/>
        <v>-185.99883563883034</v>
      </c>
      <c r="O8">
        <v>-52367214407.798958</v>
      </c>
      <c r="P8">
        <f t="shared" si="10"/>
        <v>-3369047.1058779471</v>
      </c>
      <c r="Q8">
        <f t="shared" si="11"/>
        <v>3369047.1058779471</v>
      </c>
      <c r="R8">
        <f t="shared" si="12"/>
        <v>52363845360.693077</v>
      </c>
    </row>
    <row r="9" spans="1:18" x14ac:dyDescent="0.35">
      <c r="C9">
        <f t="shared" si="0"/>
        <v>53</v>
      </c>
      <c r="D9" s="7">
        <f t="shared" si="1"/>
        <v>133.60264986572474</v>
      </c>
      <c r="E9">
        <v>53</v>
      </c>
      <c r="F9" s="31">
        <f t="shared" si="2"/>
        <v>6.2559022255477773E-3</v>
      </c>
      <c r="G9" s="7">
        <f t="shared" si="3"/>
        <v>308.2065253855373</v>
      </c>
      <c r="H9" s="7">
        <f t="shared" si="4"/>
        <v>251.07961880581411</v>
      </c>
      <c r="I9" s="7">
        <f t="shared" si="5"/>
        <v>-308.20026948331173</v>
      </c>
      <c r="J9">
        <v>-1862177771.6238487</v>
      </c>
      <c r="K9">
        <f t="shared" si="6"/>
        <v>-4926551.8924622443</v>
      </c>
      <c r="L9">
        <f t="shared" si="7"/>
        <v>4926551.8924622443</v>
      </c>
      <c r="M9">
        <f t="shared" si="8"/>
        <v>1857251219.7313864</v>
      </c>
      <c r="N9" s="31">
        <f t="shared" si="9"/>
        <v>-251.07336290358856</v>
      </c>
      <c r="O9">
        <v>-52367214407.798958</v>
      </c>
      <c r="P9">
        <f t="shared" si="10"/>
        <v>-4013383.743087579</v>
      </c>
      <c r="Q9">
        <f t="shared" si="11"/>
        <v>4013383.743087579</v>
      </c>
      <c r="R9">
        <f t="shared" si="12"/>
        <v>52363201024.05587</v>
      </c>
    </row>
    <row r="10" spans="1:18" x14ac:dyDescent="0.35">
      <c r="B10" s="9"/>
      <c r="C10">
        <f t="shared" si="0"/>
        <v>53.5</v>
      </c>
      <c r="D10" s="7">
        <f t="shared" si="1"/>
        <v>170.43774451395919</v>
      </c>
      <c r="E10">
        <v>53.5</v>
      </c>
      <c r="F10" s="31">
        <f t="shared" si="2"/>
        <v>7.0888659294167794E-3</v>
      </c>
      <c r="G10" s="7">
        <f t="shared" si="3"/>
        <v>395.74501218404555</v>
      </c>
      <c r="H10" s="7">
        <f t="shared" si="4"/>
        <v>338.92203484785358</v>
      </c>
      <c r="I10" s="7">
        <f t="shared" si="5"/>
        <v>-395.73792331811615</v>
      </c>
      <c r="J10">
        <v>-1862177771.6238487</v>
      </c>
      <c r="K10">
        <f t="shared" si="6"/>
        <v>-5582527.9707423467</v>
      </c>
      <c r="L10">
        <f t="shared" si="7"/>
        <v>5582527.9707423467</v>
      </c>
      <c r="M10">
        <f t="shared" si="8"/>
        <v>1856595243.6531062</v>
      </c>
      <c r="N10" s="31">
        <f t="shared" si="9"/>
        <v>-338.91494598192418</v>
      </c>
      <c r="O10">
        <v>-52367214407.798958</v>
      </c>
      <c r="P10">
        <f t="shared" si="10"/>
        <v>-4780947.3243882842</v>
      </c>
      <c r="Q10">
        <f t="shared" si="11"/>
        <v>4780947.3243882842</v>
      </c>
      <c r="R10">
        <f t="shared" si="12"/>
        <v>52362433460.474571</v>
      </c>
    </row>
    <row r="11" spans="1:18" x14ac:dyDescent="0.35">
      <c r="C11">
        <f t="shared" si="0"/>
        <v>54</v>
      </c>
      <c r="D11" s="7">
        <f t="shared" si="1"/>
        <v>217.42850747497076</v>
      </c>
      <c r="E11">
        <v>54</v>
      </c>
      <c r="F11" s="31">
        <f t="shared" si="2"/>
        <v>8.0327374619167547E-3</v>
      </c>
      <c r="G11" s="7">
        <f t="shared" si="3"/>
        <v>508.14665417171437</v>
      </c>
      <c r="H11" s="7">
        <f t="shared" si="4"/>
        <v>457.4968938209563</v>
      </c>
      <c r="I11" s="7">
        <f t="shared" si="5"/>
        <v>-508.13862143425246</v>
      </c>
      <c r="J11">
        <v>-1862177771.6238487</v>
      </c>
      <c r="K11">
        <f t="shared" si="6"/>
        <v>-6325846.2490942841</v>
      </c>
      <c r="L11">
        <f t="shared" si="7"/>
        <v>6325846.2490942841</v>
      </c>
      <c r="M11">
        <f t="shared" si="8"/>
        <v>1855851925.3747544</v>
      </c>
      <c r="N11" s="31">
        <f t="shared" si="9"/>
        <v>-457.48886108349438</v>
      </c>
      <c r="O11">
        <v>-52367214407.798958</v>
      </c>
      <c r="P11">
        <f t="shared" si="10"/>
        <v>-5695304.5366221815</v>
      </c>
      <c r="Q11">
        <f t="shared" si="11"/>
        <v>5695304.5366221815</v>
      </c>
      <c r="R11">
        <f t="shared" si="12"/>
        <v>52361519103.262337</v>
      </c>
    </row>
    <row r="12" spans="1:18" x14ac:dyDescent="0.35">
      <c r="C12">
        <f t="shared" si="0"/>
        <v>54.5</v>
      </c>
      <c r="D12" s="7">
        <f t="shared" si="1"/>
        <v>277.3749206644863</v>
      </c>
      <c r="E12">
        <v>54.5</v>
      </c>
      <c r="F12" s="31">
        <f t="shared" si="2"/>
        <v>9.1022840288629142E-3</v>
      </c>
      <c r="G12" s="7">
        <f t="shared" si="3"/>
        <v>652.47321936131721</v>
      </c>
      <c r="H12" s="7">
        <f t="shared" si="4"/>
        <v>617.55621156288123</v>
      </c>
      <c r="I12" s="7">
        <f t="shared" si="5"/>
        <v>-652.46411707728839</v>
      </c>
      <c r="J12">
        <v>-1862177771.6238487</v>
      </c>
      <c r="K12">
        <f t="shared" si="6"/>
        <v>-7168136.2063450823</v>
      </c>
      <c r="L12">
        <f t="shared" si="7"/>
        <v>7168136.2063450823</v>
      </c>
      <c r="M12">
        <f t="shared" si="8"/>
        <v>1855009635.4175036</v>
      </c>
      <c r="N12" s="31">
        <f t="shared" si="9"/>
        <v>-617.54710927885242</v>
      </c>
      <c r="O12">
        <v>-52367214407.798958</v>
      </c>
      <c r="P12">
        <f t="shared" si="10"/>
        <v>-6784529.1063280338</v>
      </c>
      <c r="Q12">
        <f t="shared" si="11"/>
        <v>6784529.1063280338</v>
      </c>
      <c r="R12">
        <f t="shared" si="12"/>
        <v>52360429878.692627</v>
      </c>
    </row>
    <row r="13" spans="1:18" x14ac:dyDescent="0.35">
      <c r="C13">
        <f t="shared" si="0"/>
        <v>55</v>
      </c>
      <c r="D13" s="7">
        <f t="shared" si="1"/>
        <v>353.848938702238</v>
      </c>
      <c r="E13">
        <v>55</v>
      </c>
      <c r="F13" s="31">
        <f t="shared" si="2"/>
        <v>1.0314239066680891E-2</v>
      </c>
      <c r="G13" s="7">
        <f t="shared" si="3"/>
        <v>837.79219736800758</v>
      </c>
      <c r="H13" s="7">
        <f t="shared" si="4"/>
        <v>833.61369135142502</v>
      </c>
      <c r="I13" s="7">
        <f t="shared" si="5"/>
        <v>-837.78188312894088</v>
      </c>
      <c r="J13">
        <v>-1862177771.6238487</v>
      </c>
      <c r="K13">
        <f t="shared" si="6"/>
        <v>-8122575.7684375448</v>
      </c>
      <c r="L13">
        <f t="shared" si="7"/>
        <v>8122575.7684375448</v>
      </c>
      <c r="M13">
        <f t="shared" si="8"/>
        <v>1854055195.8554111</v>
      </c>
      <c r="N13" s="31">
        <f t="shared" si="9"/>
        <v>-833.60337711235832</v>
      </c>
      <c r="O13">
        <v>-52367214407.798958</v>
      </c>
      <c r="P13">
        <f t="shared" si="10"/>
        <v>-8082063.7540313564</v>
      </c>
      <c r="Q13">
        <f t="shared" si="11"/>
        <v>8082063.7540313564</v>
      </c>
      <c r="R13">
        <f t="shared" si="12"/>
        <v>52359132344.04493</v>
      </c>
    </row>
    <row r="14" spans="1:18" x14ac:dyDescent="0.35">
      <c r="C14">
        <f t="shared" si="0"/>
        <v>55.5</v>
      </c>
      <c r="D14" s="7">
        <f t="shared" si="1"/>
        <v>451.40732666365892</v>
      </c>
      <c r="E14">
        <v>55.5</v>
      </c>
      <c r="F14" s="31">
        <f t="shared" si="2"/>
        <v>1.168756404297088E-2</v>
      </c>
      <c r="G14" s="7">
        <f t="shared" si="3"/>
        <v>1075.7464753231943</v>
      </c>
      <c r="H14" s="7">
        <f t="shared" si="4"/>
        <v>1125.2607833866648</v>
      </c>
      <c r="I14" s="7">
        <f t="shared" si="5"/>
        <v>-1075.7347877591515</v>
      </c>
      <c r="J14">
        <v>-1862177771.6238487</v>
      </c>
      <c r="K14">
        <f t="shared" si="6"/>
        <v>-9204097.4817683976</v>
      </c>
      <c r="L14">
        <f t="shared" si="7"/>
        <v>9204097.4817683976</v>
      </c>
      <c r="M14">
        <f t="shared" si="8"/>
        <v>1852973674.1420803</v>
      </c>
      <c r="N14" s="31">
        <f t="shared" si="9"/>
        <v>-1125.2490958226219</v>
      </c>
      <c r="O14">
        <v>-52367214407.798958</v>
      </c>
      <c r="P14">
        <f t="shared" si="10"/>
        <v>-9627746.9940313846</v>
      </c>
      <c r="Q14">
        <f t="shared" si="11"/>
        <v>9627746.9940313846</v>
      </c>
      <c r="R14">
        <f t="shared" si="12"/>
        <v>52357586660.804924</v>
      </c>
    </row>
    <row r="15" spans="1:18" x14ac:dyDescent="0.35">
      <c r="C15">
        <f t="shared" si="0"/>
        <v>56</v>
      </c>
      <c r="D15" s="7">
        <f t="shared" si="1"/>
        <v>575.86317854439426</v>
      </c>
      <c r="E15">
        <v>56</v>
      </c>
      <c r="F15" s="31">
        <f t="shared" si="2"/>
        <v>1.3243745115411912E-2</v>
      </c>
      <c r="G15" s="7">
        <f t="shared" si="3"/>
        <v>1381.2858162272341</v>
      </c>
      <c r="H15" s="7">
        <f t="shared" si="4"/>
        <v>1518.9431792743621</v>
      </c>
      <c r="I15" s="7">
        <f t="shared" si="5"/>
        <v>-1381.2725724821187</v>
      </c>
      <c r="J15">
        <v>-1862177771.6238487</v>
      </c>
      <c r="K15">
        <f t="shared" si="6"/>
        <v>-10429622.13818744</v>
      </c>
      <c r="L15">
        <f t="shared" si="7"/>
        <v>10429622.13818744</v>
      </c>
      <c r="M15">
        <f t="shared" si="8"/>
        <v>1851748149.4856613</v>
      </c>
      <c r="N15" s="31">
        <f t="shared" si="9"/>
        <v>-1518.9299355292467</v>
      </c>
      <c r="O15">
        <v>-52367214407.798958</v>
      </c>
      <c r="P15">
        <f t="shared" si="10"/>
        <v>-11469036.305762552</v>
      </c>
      <c r="Q15">
        <f t="shared" si="11"/>
        <v>11469036.305762552</v>
      </c>
      <c r="R15">
        <f t="shared" si="12"/>
        <v>52355745371.493195</v>
      </c>
    </row>
    <row r="16" spans="1:18" x14ac:dyDescent="0.35">
      <c r="C16">
        <f t="shared" si="0"/>
        <v>56.5</v>
      </c>
      <c r="D16" s="7">
        <f t="shared" si="1"/>
        <v>734.63229508088989</v>
      </c>
      <c r="E16">
        <v>56.5</v>
      </c>
      <c r="F16" s="31">
        <f t="shared" si="2"/>
        <v>1.5007129290340347E-2</v>
      </c>
      <c r="G16" s="7">
        <f t="shared" si="3"/>
        <v>1773.6060957460411</v>
      </c>
      <c r="H16" s="7">
        <f t="shared" si="4"/>
        <v>2050.3588287509938</v>
      </c>
      <c r="I16" s="7">
        <f t="shared" si="5"/>
        <v>-1773.5910886167508</v>
      </c>
      <c r="J16">
        <v>-1862177771.6238487</v>
      </c>
      <c r="K16">
        <f t="shared" si="6"/>
        <v>-11818323.506803928</v>
      </c>
      <c r="L16">
        <f t="shared" si="7"/>
        <v>11818323.506803928</v>
      </c>
      <c r="M16">
        <f t="shared" si="8"/>
        <v>1850359448.1170447</v>
      </c>
      <c r="N16" s="31">
        <f t="shared" si="9"/>
        <v>-2050.3438216217032</v>
      </c>
      <c r="O16">
        <v>-52367214407.798958</v>
      </c>
      <c r="P16">
        <f t="shared" si="10"/>
        <v>-13662465.232051076</v>
      </c>
      <c r="Q16">
        <f t="shared" si="11"/>
        <v>13662465.232051076</v>
      </c>
      <c r="R16">
        <f t="shared" si="12"/>
        <v>52353551942.56691</v>
      </c>
    </row>
    <row r="17" spans="1:18" x14ac:dyDescent="0.35">
      <c r="C17">
        <f t="shared" si="0"/>
        <v>57</v>
      </c>
      <c r="D17" s="7">
        <f t="shared" si="1"/>
        <v>937.17506012447825</v>
      </c>
      <c r="E17">
        <v>57</v>
      </c>
      <c r="F17" s="31">
        <f t="shared" si="2"/>
        <v>1.7005305340323025E-2</v>
      </c>
      <c r="G17" s="7">
        <f t="shared" si="3"/>
        <v>2277.3553061302287</v>
      </c>
      <c r="H17" s="7">
        <f t="shared" si="4"/>
        <v>2767.6949236807468</v>
      </c>
      <c r="I17" s="7">
        <f t="shared" si="5"/>
        <v>-2277.3383008248884</v>
      </c>
      <c r="J17">
        <v>-1862177771.6238487</v>
      </c>
      <c r="K17">
        <f t="shared" si="6"/>
        <v>-13391928.314423485</v>
      </c>
      <c r="L17">
        <f t="shared" si="7"/>
        <v>13391928.314423485</v>
      </c>
      <c r="M17">
        <f t="shared" si="8"/>
        <v>1848785843.3094251</v>
      </c>
      <c r="N17" s="31">
        <f t="shared" si="9"/>
        <v>-2767.6779183754065</v>
      </c>
      <c r="O17">
        <v>-52367214407.798958</v>
      </c>
      <c r="P17">
        <f t="shared" si="10"/>
        <v>-16275379.141900389</v>
      </c>
      <c r="Q17">
        <f t="shared" si="11"/>
        <v>16275379.141900389</v>
      </c>
      <c r="R17">
        <f t="shared" si="12"/>
        <v>52350939028.657059</v>
      </c>
    </row>
    <row r="18" spans="1:18" x14ac:dyDescent="0.35">
      <c r="C18">
        <f t="shared" si="0"/>
        <v>57.5</v>
      </c>
      <c r="D18" s="7">
        <f t="shared" si="1"/>
        <v>1195.5601451235011</v>
      </c>
      <c r="E18">
        <v>57.5</v>
      </c>
      <c r="F18" s="31">
        <f t="shared" si="2"/>
        <v>1.9269535440316073E-2</v>
      </c>
      <c r="G18" s="7">
        <f t="shared" si="3"/>
        <v>2924.1820958999065</v>
      </c>
      <c r="H18" s="7">
        <f t="shared" si="4"/>
        <v>3735.9973694138498</v>
      </c>
      <c r="I18" s="7">
        <f t="shared" si="5"/>
        <v>-2924.1628263644661</v>
      </c>
      <c r="J18">
        <v>-1862177771.6238487</v>
      </c>
      <c r="K18">
        <f t="shared" si="6"/>
        <v>-15175056.167916115</v>
      </c>
      <c r="L18">
        <f t="shared" si="7"/>
        <v>15175056.167916115</v>
      </c>
      <c r="M18">
        <f t="shared" si="8"/>
        <v>1847002715.4559326</v>
      </c>
      <c r="N18" s="31">
        <f t="shared" si="9"/>
        <v>-3735.9780998784095</v>
      </c>
      <c r="O18">
        <v>-52367214407.798958</v>
      </c>
      <c r="P18">
        <f t="shared" si="10"/>
        <v>-19388002.951342192</v>
      </c>
      <c r="Q18">
        <f t="shared" si="11"/>
        <v>19388002.951342192</v>
      </c>
      <c r="R18">
        <f t="shared" si="12"/>
        <v>52347826404.847618</v>
      </c>
    </row>
    <row r="19" spans="1:18" x14ac:dyDescent="0.35">
      <c r="A19" t="s">
        <v>4</v>
      </c>
      <c r="B19" t="s">
        <v>4</v>
      </c>
      <c r="C19">
        <f t="shared" si="0"/>
        <v>58</v>
      </c>
      <c r="D19" s="7">
        <f t="shared" si="1"/>
        <v>1525.1836304925516</v>
      </c>
      <c r="E19">
        <v>58</v>
      </c>
      <c r="F19" s="31">
        <f t="shared" si="2"/>
        <v>2.1835244275510542E-2</v>
      </c>
      <c r="G19" s="7">
        <f t="shared" si="3"/>
        <v>3754.7241341587105</v>
      </c>
      <c r="H19" s="7">
        <f t="shared" si="4"/>
        <v>5043.0689541840638</v>
      </c>
      <c r="I19" s="7">
        <f t="shared" si="5"/>
        <v>-3754.7022989144348</v>
      </c>
      <c r="J19">
        <v>-1862177771.6238487</v>
      </c>
      <c r="K19">
        <f t="shared" si="6"/>
        <v>-17195604.736721657</v>
      </c>
      <c r="L19">
        <f t="shared" si="7"/>
        <v>17195604.736721657</v>
      </c>
      <c r="M19">
        <f t="shared" si="8"/>
        <v>1844982166.8871269</v>
      </c>
      <c r="N19" s="31">
        <f t="shared" si="9"/>
        <v>-5043.0471189397886</v>
      </c>
      <c r="O19">
        <v>-52367214407.798958</v>
      </c>
      <c r="P19">
        <f t="shared" si="10"/>
        <v>-23095904.28807728</v>
      </c>
      <c r="Q19">
        <f t="shared" si="11"/>
        <v>23095904.28807728</v>
      </c>
      <c r="R19">
        <f t="shared" si="12"/>
        <v>52344118503.51088</v>
      </c>
    </row>
    <row r="20" spans="1:18" x14ac:dyDescent="0.35">
      <c r="C20">
        <f t="shared" si="0"/>
        <v>58.5</v>
      </c>
      <c r="D20" s="7">
        <f t="shared" si="1"/>
        <v>1945.686393286509</v>
      </c>
      <c r="E20">
        <v>58.5</v>
      </c>
      <c r="F20" s="31">
        <f t="shared" si="2"/>
        <v>2.4742573273131046E-2</v>
      </c>
      <c r="G20" s="7">
        <f t="shared" si="3"/>
        <v>4821.161220910657</v>
      </c>
      <c r="H20" s="7">
        <f t="shared" si="4"/>
        <v>6807.4310450184603</v>
      </c>
      <c r="I20" s="7">
        <f t="shared" si="5"/>
        <v>-4821.1364783373838</v>
      </c>
      <c r="J20">
        <v>-1862177771.6238487</v>
      </c>
      <c r="K20">
        <f t="shared" si="6"/>
        <v>-19485186.221810039</v>
      </c>
      <c r="L20">
        <f t="shared" si="7"/>
        <v>19485186.221810039</v>
      </c>
      <c r="M20">
        <f t="shared" si="8"/>
        <v>1842692585.4020386</v>
      </c>
      <c r="N20" s="31">
        <f t="shared" si="9"/>
        <v>-6807.4063024451871</v>
      </c>
      <c r="O20">
        <v>-52367214407.798958</v>
      </c>
      <c r="P20">
        <f t="shared" si="10"/>
        <v>-27512927.727034856</v>
      </c>
      <c r="Q20">
        <f t="shared" si="11"/>
        <v>27512927.727034856</v>
      </c>
      <c r="R20">
        <f t="shared" si="12"/>
        <v>52339701480.071922</v>
      </c>
    </row>
    <row r="21" spans="1:18" x14ac:dyDescent="0.35">
      <c r="C21">
        <f t="shared" si="0"/>
        <v>59</v>
      </c>
      <c r="D21" s="7">
        <f t="shared" si="1"/>
        <v>2482.1244244522145</v>
      </c>
      <c r="E21">
        <v>59</v>
      </c>
      <c r="F21" s="31">
        <f t="shared" si="2"/>
        <v>2.803700862934105E-2</v>
      </c>
      <c r="G21" s="7">
        <f t="shared" si="3"/>
        <v>6190.4935455985878</v>
      </c>
      <c r="H21" s="7">
        <f t="shared" si="4"/>
        <v>9189.0707530844847</v>
      </c>
      <c r="I21" s="7">
        <f t="shared" si="5"/>
        <v>-6190.4655085899585</v>
      </c>
      <c r="J21">
        <v>-1862177771.6238487</v>
      </c>
      <c r="K21">
        <f t="shared" si="6"/>
        <v>-22079621.939808391</v>
      </c>
      <c r="L21">
        <f t="shared" si="7"/>
        <v>22079621.939808391</v>
      </c>
      <c r="M21">
        <f t="shared" si="8"/>
        <v>1840098149.6840403</v>
      </c>
      <c r="N21" s="31">
        <f t="shared" si="9"/>
        <v>-9189.0427160758554</v>
      </c>
      <c r="O21">
        <v>-52367214407.798958</v>
      </c>
      <c r="P21">
        <f t="shared" si="10"/>
        <v>-32774690.187381178</v>
      </c>
      <c r="Q21">
        <f t="shared" si="11"/>
        <v>32774690.187381178</v>
      </c>
      <c r="R21">
        <f t="shared" si="12"/>
        <v>52334439717.61158</v>
      </c>
    </row>
    <row r="22" spans="1:18" x14ac:dyDescent="0.35">
      <c r="C22">
        <f t="shared" si="0"/>
        <v>59.5</v>
      </c>
      <c r="D22" s="7">
        <f t="shared" si="1"/>
        <v>3166.4618099403119</v>
      </c>
      <c r="E22">
        <v>59.5</v>
      </c>
      <c r="F22" s="31">
        <f t="shared" si="2"/>
        <v>3.1770092956959067E-2</v>
      </c>
      <c r="G22" s="7">
        <f t="shared" si="3"/>
        <v>7948.7510543899998</v>
      </c>
      <c r="H22" s="7">
        <f t="shared" si="4"/>
        <v>12403.948089490146</v>
      </c>
      <c r="I22" s="7">
        <f t="shared" si="5"/>
        <v>-7948.7192842970426</v>
      </c>
      <c r="J22">
        <v>-1862177771.6238487</v>
      </c>
      <c r="K22">
        <f t="shared" si="6"/>
        <v>-25019502.760239542</v>
      </c>
      <c r="L22">
        <f t="shared" si="7"/>
        <v>25019502.760239542</v>
      </c>
      <c r="M22">
        <f t="shared" si="8"/>
        <v>1837158268.8636091</v>
      </c>
      <c r="N22" s="31">
        <f t="shared" si="9"/>
        <v>-12403.916319397189</v>
      </c>
      <c r="O22">
        <v>-52367214407.798958</v>
      </c>
      <c r="P22">
        <f t="shared" si="10"/>
        <v>-39042744.810981669</v>
      </c>
      <c r="Q22">
        <f t="shared" si="11"/>
        <v>39042744.810981669</v>
      </c>
      <c r="R22">
        <f t="shared" si="12"/>
        <v>52328171662.987976</v>
      </c>
    </row>
    <row r="23" spans="1:18" s="14" customFormat="1" x14ac:dyDescent="0.35">
      <c r="A23" s="23"/>
      <c r="B23" s="23"/>
      <c r="C23" s="23">
        <f t="shared" si="0"/>
        <v>60</v>
      </c>
      <c r="D23" s="24">
        <f t="shared" si="1"/>
        <v>4039.4753361420399</v>
      </c>
      <c r="E23" s="23">
        <v>60</v>
      </c>
      <c r="F23" s="31">
        <f t="shared" si="2"/>
        <v>3.6000231687967447E-2</v>
      </c>
      <c r="G23" s="7">
        <f t="shared" si="3"/>
        <v>10206.398384760245</v>
      </c>
      <c r="H23" s="24">
        <f t="shared" si="4"/>
        <v>16743.578577313809</v>
      </c>
      <c r="I23" s="7">
        <f t="shared" si="5"/>
        <v>-10206.362384528557</v>
      </c>
      <c r="J23">
        <v>-1862177771.6238487</v>
      </c>
      <c r="K23">
        <f t="shared" si="6"/>
        <v>-28350824.164111935</v>
      </c>
      <c r="L23">
        <f t="shared" si="7"/>
        <v>28350824.164111935</v>
      </c>
      <c r="M23">
        <f t="shared" si="8"/>
        <v>1833826947.4597368</v>
      </c>
      <c r="N23" s="31">
        <f t="shared" si="9"/>
        <v>-16743.54257708212</v>
      </c>
      <c r="O23">
        <v>-52367214407.798958</v>
      </c>
      <c r="P23">
        <f t="shared" si="10"/>
        <v>-46509541.166865334</v>
      </c>
      <c r="Q23">
        <f t="shared" si="11"/>
        <v>46509541.166865334</v>
      </c>
      <c r="R23">
        <f t="shared" si="12"/>
        <v>52320704866.632095</v>
      </c>
    </row>
    <row r="24" spans="1:18" s="14" customFormat="1" x14ac:dyDescent="0.35">
      <c r="A24" s="23"/>
      <c r="B24" s="23"/>
      <c r="C24" s="23">
        <f t="shared" si="0"/>
        <v>60.5</v>
      </c>
      <c r="D24" s="24">
        <f t="shared" si="1"/>
        <v>5153.1842070779403</v>
      </c>
      <c r="E24" s="23">
        <v>60.5</v>
      </c>
      <c r="F24" s="31">
        <f t="shared" si="2"/>
        <v>4.0793606847267648E-2</v>
      </c>
      <c r="G24" s="7">
        <f t="shared" si="3"/>
        <v>13105.274938872864</v>
      </c>
      <c r="H24" s="24">
        <f t="shared" si="4"/>
        <v>22601.467012927937</v>
      </c>
      <c r="I24" s="7">
        <f t="shared" si="5"/>
        <v>-13105.234145266017</v>
      </c>
      <c r="J24">
        <v>-1862177771.6238487</v>
      </c>
      <c r="K24">
        <f t="shared" si="6"/>
        <v>-32125705.859578349</v>
      </c>
      <c r="L24">
        <f t="shared" si="7"/>
        <v>32125705.859578349</v>
      </c>
      <c r="M24">
        <f t="shared" si="8"/>
        <v>1830052065.7642703</v>
      </c>
      <c r="N24" s="31">
        <f t="shared" si="9"/>
        <v>-22601.426219321089</v>
      </c>
      <c r="O24">
        <v>-52367214407.798958</v>
      </c>
      <c r="P24">
        <f t="shared" si="10"/>
        <v>-55404334.076026745</v>
      </c>
      <c r="Q24">
        <f t="shared" si="11"/>
        <v>55404334.076026745</v>
      </c>
      <c r="R24">
        <f t="shared" si="12"/>
        <v>52311810073.722931</v>
      </c>
    </row>
    <row r="25" spans="1:18" s="14" customFormat="1" x14ac:dyDescent="0.35">
      <c r="A25" s="23"/>
      <c r="B25" s="23"/>
      <c r="C25" s="23">
        <f t="shared" si="0"/>
        <v>61</v>
      </c>
      <c r="D25" s="24">
        <f t="shared" si="1"/>
        <v>6573.9496499660618</v>
      </c>
      <c r="E25" s="23">
        <v>61</v>
      </c>
      <c r="F25" s="31">
        <f t="shared" si="2"/>
        <v>4.6225212493997629E-2</v>
      </c>
      <c r="G25" s="7">
        <f t="shared" si="3"/>
        <v>16827.506114193646</v>
      </c>
      <c r="H25" s="24">
        <f t="shared" si="4"/>
        <v>30508.789311539269</v>
      </c>
      <c r="I25" s="7">
        <f t="shared" si="5"/>
        <v>-16827.459888981153</v>
      </c>
      <c r="J25">
        <v>-1862177771.6238487</v>
      </c>
      <c r="K25">
        <f t="shared" si="6"/>
        <v>-36403207.21330639</v>
      </c>
      <c r="L25">
        <f t="shared" si="7"/>
        <v>36403207.21330639</v>
      </c>
      <c r="M25">
        <f t="shared" si="8"/>
        <v>1825774564.4105422</v>
      </c>
      <c r="N25" s="31">
        <f t="shared" si="9"/>
        <v>-30508.743086326776</v>
      </c>
      <c r="O25">
        <v>-52367214407.798958</v>
      </c>
      <c r="P25">
        <f t="shared" si="10"/>
        <v>-66000222.476615667</v>
      </c>
      <c r="Q25">
        <f t="shared" si="11"/>
        <v>66000222.476615667</v>
      </c>
      <c r="R25">
        <f t="shared" si="12"/>
        <v>52301214185.322342</v>
      </c>
    </row>
    <row r="26" spans="1:18" s="14" customFormat="1" x14ac:dyDescent="0.35">
      <c r="A26" s="23"/>
      <c r="B26" s="23"/>
      <c r="C26" s="23">
        <f t="shared" si="0"/>
        <v>61.5</v>
      </c>
      <c r="D26" s="24">
        <f t="shared" si="1"/>
        <v>8386.4291016281277</v>
      </c>
      <c r="E26" s="23">
        <v>61.5</v>
      </c>
      <c r="F26" s="31">
        <f t="shared" si="2"/>
        <v>5.2380028030258749E-2</v>
      </c>
      <c r="G26" s="7">
        <f t="shared" si="3"/>
        <v>21606.945550093016</v>
      </c>
      <c r="H26" s="24">
        <f t="shared" si="4"/>
        <v>41182.557960661892</v>
      </c>
      <c r="I26" s="7">
        <f t="shared" si="5"/>
        <v>-21606.893170064985</v>
      </c>
      <c r="J26">
        <v>-1862177771.6238487</v>
      </c>
      <c r="K26">
        <f t="shared" si="6"/>
        <v>-41250251.255274579</v>
      </c>
      <c r="L26">
        <f t="shared" si="7"/>
        <v>41250251.255274579</v>
      </c>
      <c r="M26">
        <f t="shared" si="8"/>
        <v>1820927520.3685741</v>
      </c>
      <c r="N26" s="31">
        <f t="shared" si="9"/>
        <v>-41182.505580633864</v>
      </c>
      <c r="O26">
        <v>-52367214407.798958</v>
      </c>
      <c r="P26">
        <f t="shared" si="10"/>
        <v>-78622534.445463955</v>
      </c>
      <c r="Q26">
        <f t="shared" si="11"/>
        <v>78622534.445463955</v>
      </c>
      <c r="R26">
        <f t="shared" si="12"/>
        <v>52288591873.353493</v>
      </c>
    </row>
    <row r="27" spans="1:18" s="14" customFormat="1" x14ac:dyDescent="0.35">
      <c r="A27" s="23"/>
      <c r="B27" s="23"/>
      <c r="C27" s="23">
        <f t="shared" si="0"/>
        <v>62</v>
      </c>
      <c r="D27" s="24">
        <f t="shared" si="1"/>
        <v>10698.620589069807</v>
      </c>
      <c r="E27" s="23">
        <v>62</v>
      </c>
      <c r="F27" s="31">
        <f t="shared" si="2"/>
        <v>5.9354347734084704E-2</v>
      </c>
      <c r="G27" s="7">
        <f t="shared" si="3"/>
        <v>27743.867263307526</v>
      </c>
      <c r="H27" s="24">
        <f t="shared" si="4"/>
        <v>55590.638581708714</v>
      </c>
      <c r="I27" s="7">
        <f t="shared" si="5"/>
        <v>-27743.807908959792</v>
      </c>
      <c r="J27">
        <v>-1862177771.6238487</v>
      </c>
      <c r="K27">
        <f t="shared" si="6"/>
        <v>-46742671.713377602</v>
      </c>
      <c r="L27">
        <f t="shared" si="7"/>
        <v>46742671.713377602</v>
      </c>
      <c r="M27">
        <f t="shared" si="8"/>
        <v>1815435099.910471</v>
      </c>
      <c r="N27" s="31">
        <f t="shared" si="9"/>
        <v>-55590.579227360977</v>
      </c>
      <c r="O27">
        <v>-52367214407.798958</v>
      </c>
      <c r="P27">
        <f t="shared" si="10"/>
        <v>-93658815.823255435</v>
      </c>
      <c r="Q27">
        <f t="shared" si="11"/>
        <v>93658815.823255435</v>
      </c>
      <c r="R27">
        <f t="shared" si="12"/>
        <v>52273555591.9757</v>
      </c>
    </row>
    <row r="28" spans="1:18" s="14" customFormat="1" x14ac:dyDescent="0.35">
      <c r="A28" s="23"/>
      <c r="B28" s="23"/>
      <c r="C28" s="23">
        <f t="shared" si="0"/>
        <v>62.5</v>
      </c>
      <c r="D28" s="24">
        <f t="shared" si="1"/>
        <v>13648.297877656558</v>
      </c>
      <c r="E28" s="23">
        <v>62.5</v>
      </c>
      <c r="F28" s="31">
        <f t="shared" si="2"/>
        <v>6.7257287317668571E-2</v>
      </c>
      <c r="G28" s="7">
        <f t="shared" si="3"/>
        <v>35623.830723297833</v>
      </c>
      <c r="H28" s="24">
        <f t="shared" si="4"/>
        <v>75039.513108293861</v>
      </c>
      <c r="I28" s="7">
        <f t="shared" si="5"/>
        <v>-35623.763466010518</v>
      </c>
      <c r="J28">
        <v>-1862177771.6238487</v>
      </c>
      <c r="K28">
        <f t="shared" si="6"/>
        <v>-52966399.459069639</v>
      </c>
      <c r="L28">
        <f t="shared" si="7"/>
        <v>52966399.459069639</v>
      </c>
      <c r="M28">
        <f t="shared" si="8"/>
        <v>1809211372.1647789</v>
      </c>
      <c r="N28" s="31">
        <f t="shared" si="9"/>
        <v>-75039.445851006545</v>
      </c>
      <c r="O28">
        <v>-52367214407.798958</v>
      </c>
      <c r="P28">
        <f t="shared" si="10"/>
        <v>-111570729.12646835</v>
      </c>
      <c r="Q28">
        <f t="shared" si="11"/>
        <v>111570729.12646835</v>
      </c>
      <c r="R28">
        <f t="shared" si="12"/>
        <v>52255643678.672493</v>
      </c>
    </row>
    <row r="29" spans="1:18" s="14" customFormat="1" x14ac:dyDescent="0.35">
      <c r="A29" s="23"/>
      <c r="B29" s="23"/>
      <c r="C29" s="23">
        <f t="shared" si="0"/>
        <v>63</v>
      </c>
      <c r="D29" s="24">
        <f t="shared" si="1"/>
        <v>17411.219830297803</v>
      </c>
      <c r="E29" s="23">
        <v>63</v>
      </c>
      <c r="F29" s="31">
        <f t="shared" si="2"/>
        <v>7.6212491081487213E-2</v>
      </c>
      <c r="G29" s="7">
        <f t="shared" si="3"/>
        <v>45741.90408849607</v>
      </c>
      <c r="H29" s="24">
        <f t="shared" si="4"/>
        <v>101292.74768544539</v>
      </c>
      <c r="I29" s="7">
        <f t="shared" si="5"/>
        <v>-45741.827876004987</v>
      </c>
      <c r="J29">
        <v>-1862177771.6238487</v>
      </c>
      <c r="K29">
        <f t="shared" si="6"/>
        <v>-60018806.926409654</v>
      </c>
      <c r="L29">
        <f t="shared" si="7"/>
        <v>60018806.926409654</v>
      </c>
      <c r="M29">
        <f t="shared" si="8"/>
        <v>1802158964.697439</v>
      </c>
      <c r="N29" s="31">
        <f t="shared" si="9"/>
        <v>-101292.6714729543</v>
      </c>
      <c r="O29">
        <v>-52367214407.798958</v>
      </c>
      <c r="P29">
        <f t="shared" si="10"/>
        <v>-132908228.08120929</v>
      </c>
      <c r="Q29">
        <f t="shared" si="11"/>
        <v>132908228.08120929</v>
      </c>
      <c r="R29">
        <f t="shared" si="12"/>
        <v>52234306179.717751</v>
      </c>
    </row>
    <row r="30" spans="1:18" s="14" customFormat="1" x14ac:dyDescent="0.35">
      <c r="A30" s="23"/>
      <c r="B30" s="23"/>
      <c r="C30" s="23">
        <f t="shared" si="0"/>
        <v>63.5</v>
      </c>
      <c r="D30" s="24">
        <f t="shared" si="1"/>
        <v>22211.603138823553</v>
      </c>
      <c r="E30" s="23">
        <v>63.5</v>
      </c>
      <c r="F30" s="31">
        <f t="shared" si="2"/>
        <v>8.6360066373356539E-2</v>
      </c>
      <c r="G30" s="7">
        <f t="shared" si="3"/>
        <v>58733.767457321868</v>
      </c>
      <c r="H30" s="24">
        <f t="shared" si="4"/>
        <v>136730.90760677229</v>
      </c>
      <c r="I30" s="7">
        <f t="shared" si="5"/>
        <v>-58733.681097255496</v>
      </c>
      <c r="J30">
        <v>-1862177771.6238487</v>
      </c>
      <c r="K30">
        <f t="shared" si="6"/>
        <v>-68010231.538422912</v>
      </c>
      <c r="L30">
        <f t="shared" si="7"/>
        <v>68010231.538422912</v>
      </c>
      <c r="M30">
        <f t="shared" si="8"/>
        <v>1794167540.0854259</v>
      </c>
      <c r="N30" s="31">
        <f t="shared" si="9"/>
        <v>-136730.82124670592</v>
      </c>
      <c r="O30">
        <v>-52367214407.798958</v>
      </c>
      <c r="P30">
        <f t="shared" si="10"/>
        <v>-158326442.98301461</v>
      </c>
      <c r="Q30">
        <f t="shared" si="11"/>
        <v>158326442.98301461</v>
      </c>
      <c r="R30">
        <f t="shared" si="12"/>
        <v>52208887964.815941</v>
      </c>
    </row>
    <row r="31" spans="1:18" s="14" customFormat="1" x14ac:dyDescent="0.35">
      <c r="A31" s="23"/>
      <c r="B31" s="23"/>
      <c r="C31" s="23">
        <f t="shared" si="0"/>
        <v>64</v>
      </c>
      <c r="D31" s="24">
        <f t="shared" si="1"/>
        <v>28335.482453566732</v>
      </c>
      <c r="E31" s="23">
        <v>64</v>
      </c>
      <c r="F31" s="31">
        <f t="shared" si="2"/>
        <v>9.78587756177174E-2</v>
      </c>
      <c r="G31" s="7">
        <f t="shared" si="3"/>
        <v>75415.650233028617</v>
      </c>
      <c r="H31" s="24">
        <f t="shared" si="4"/>
        <v>184567.41990086235</v>
      </c>
      <c r="I31" s="7">
        <f t="shared" si="5"/>
        <v>-75415.552374253006</v>
      </c>
      <c r="J31">
        <v>-1862177771.6238487</v>
      </c>
      <c r="K31">
        <f t="shared" si="6"/>
        <v>-77065701.975325927</v>
      </c>
      <c r="L31">
        <f t="shared" si="7"/>
        <v>77065701.975325927</v>
      </c>
      <c r="M31">
        <f t="shared" si="8"/>
        <v>1785112069.6485229</v>
      </c>
      <c r="N31" s="31">
        <f t="shared" si="9"/>
        <v>-184567.32204208674</v>
      </c>
      <c r="O31">
        <v>-52367214407.798958</v>
      </c>
      <c r="P31">
        <f t="shared" si="10"/>
        <v>-188605795.31783015</v>
      </c>
      <c r="Q31">
        <f t="shared" si="11"/>
        <v>188605795.31783015</v>
      </c>
      <c r="R31">
        <f t="shared" si="12"/>
        <v>52178608612.481125</v>
      </c>
    </row>
    <row r="32" spans="1:18" s="14" customFormat="1" x14ac:dyDescent="0.35">
      <c r="A32" s="23"/>
      <c r="B32" s="23"/>
      <c r="C32" s="23">
        <f t="shared" si="0"/>
        <v>64.5</v>
      </c>
      <c r="D32" s="24">
        <f t="shared" si="1"/>
        <v>36147.753985078365</v>
      </c>
      <c r="E32" s="23">
        <v>64.5</v>
      </c>
      <c r="F32" s="31">
        <f t="shared" si="2"/>
        <v>0.11088852021023013</v>
      </c>
      <c r="G32" s="7">
        <f t="shared" si="3"/>
        <v>96835.611715241539</v>
      </c>
      <c r="H32" s="24">
        <f t="shared" si="4"/>
        <v>249139.95734475748</v>
      </c>
      <c r="I32" s="7">
        <f t="shared" si="5"/>
        <v>-96835.500826721327</v>
      </c>
      <c r="J32">
        <v>-1862177771.6238487</v>
      </c>
      <c r="K32">
        <f t="shared" si="6"/>
        <v>-87326894.292694941</v>
      </c>
      <c r="L32">
        <f t="shared" si="7"/>
        <v>87326894.292694941</v>
      </c>
      <c r="M32">
        <f t="shared" si="8"/>
        <v>1774850877.3311536</v>
      </c>
      <c r="N32" s="31">
        <f t="shared" si="9"/>
        <v>-249139.84645623728</v>
      </c>
      <c r="O32">
        <v>-52367214407.798958</v>
      </c>
      <c r="P32">
        <f t="shared" si="10"/>
        <v>-224675959.22815156</v>
      </c>
      <c r="Q32">
        <f t="shared" si="11"/>
        <v>224675959.22815156</v>
      </c>
      <c r="R32">
        <f t="shared" si="12"/>
        <v>52142538448.570808</v>
      </c>
    </row>
    <row r="33" spans="1:18" s="14" customFormat="1" x14ac:dyDescent="0.35">
      <c r="A33" s="23"/>
      <c r="B33" s="23"/>
      <c r="C33" s="23">
        <f t="shared" si="0"/>
        <v>65</v>
      </c>
      <c r="D33" s="24">
        <f t="shared" si="1"/>
        <v>46113.918134514504</v>
      </c>
      <c r="E33" s="23">
        <v>65</v>
      </c>
      <c r="F33" s="31">
        <f t="shared" si="2"/>
        <v>0.12565315513909178</v>
      </c>
      <c r="G33" s="7">
        <f t="shared" si="3"/>
        <v>124339.38668287537</v>
      </c>
      <c r="H33" s="24">
        <f t="shared" si="4"/>
        <v>336303.76574093057</v>
      </c>
      <c r="I33" s="7">
        <f t="shared" si="5"/>
        <v>-124339.26102972023</v>
      </c>
      <c r="J33">
        <v>-1862177771.6238487</v>
      </c>
      <c r="K33">
        <f t="shared" si="6"/>
        <v>-98954348.493742853</v>
      </c>
      <c r="L33">
        <f t="shared" si="7"/>
        <v>98954348.493742853</v>
      </c>
      <c r="M33">
        <f t="shared" si="8"/>
        <v>1763223423.1301057</v>
      </c>
      <c r="N33" s="31">
        <f t="shared" si="9"/>
        <v>-336303.64008777542</v>
      </c>
      <c r="O33">
        <v>-52367214407.798958</v>
      </c>
      <c r="P33">
        <f t="shared" si="10"/>
        <v>-267644405.5189096</v>
      </c>
      <c r="Q33">
        <f t="shared" si="11"/>
        <v>267644405.5189096</v>
      </c>
      <c r="R33">
        <f t="shared" si="12"/>
        <v>52099570002.280045</v>
      </c>
    </row>
    <row r="34" spans="1:18" s="14" customFormat="1" x14ac:dyDescent="0.35">
      <c r="A34" s="23"/>
      <c r="B34" s="23"/>
      <c r="C34" s="23">
        <f t="shared" si="0"/>
        <v>65.5</v>
      </c>
      <c r="D34" s="24">
        <f t="shared" si="1"/>
        <v>58827.816704587334</v>
      </c>
      <c r="E34" s="23">
        <v>65.5</v>
      </c>
      <c r="F34" s="31">
        <f t="shared" si="2"/>
        <v>0.14238367836882779</v>
      </c>
      <c r="G34" s="7">
        <f t="shared" si="3"/>
        <v>159654.93279617725</v>
      </c>
      <c r="H34" s="24">
        <f t="shared" si="4"/>
        <v>453962.60020637198</v>
      </c>
      <c r="I34" s="7">
        <f t="shared" si="5"/>
        <v>-159654.79041249887</v>
      </c>
      <c r="J34">
        <v>-1862177771.6238487</v>
      </c>
      <c r="K34">
        <f t="shared" si="6"/>
        <v>-112129980.23476563</v>
      </c>
      <c r="L34">
        <f t="shared" si="7"/>
        <v>112129980.23476563</v>
      </c>
      <c r="M34">
        <f t="shared" si="8"/>
        <v>1750047791.3890831</v>
      </c>
      <c r="N34" s="31">
        <f t="shared" si="9"/>
        <v>-453962.45782269363</v>
      </c>
      <c r="O34">
        <v>-52367214407.798958</v>
      </c>
      <c r="P34">
        <f t="shared" si="10"/>
        <v>-318830404.59648645</v>
      </c>
      <c r="Q34">
        <f t="shared" si="11"/>
        <v>318830404.59648645</v>
      </c>
      <c r="R34">
        <f t="shared" si="12"/>
        <v>52048384003.202469</v>
      </c>
    </row>
    <row r="35" spans="1:18" s="14" customFormat="1" x14ac:dyDescent="0.35">
      <c r="A35" s="23"/>
      <c r="B35" s="23"/>
      <c r="C35" s="23">
        <f t="shared" si="0"/>
        <v>66</v>
      </c>
      <c r="D35" s="24">
        <f t="shared" si="1"/>
        <v>75047.017434814625</v>
      </c>
      <c r="E35" s="23">
        <v>66</v>
      </c>
      <c r="F35" s="31">
        <f t="shared" si="2"/>
        <v>0.16134184488560177</v>
      </c>
      <c r="G35" s="7">
        <f t="shared" si="3"/>
        <v>205000.99160986487</v>
      </c>
      <c r="H35" s="24">
        <f t="shared" si="4"/>
        <v>612785.41419867496</v>
      </c>
      <c r="I35" s="7">
        <f t="shared" si="5"/>
        <v>-205000.83026801998</v>
      </c>
      <c r="J35">
        <v>-1862177771.6238487</v>
      </c>
      <c r="K35">
        <f t="shared" si="6"/>
        <v>-127059926.9602838</v>
      </c>
      <c r="L35">
        <f t="shared" si="7"/>
        <v>127059926.9602838</v>
      </c>
      <c r="M35">
        <f t="shared" si="8"/>
        <v>1735117844.6635649</v>
      </c>
      <c r="N35" s="31">
        <f t="shared" si="9"/>
        <v>-612785.25285683002</v>
      </c>
      <c r="O35">
        <v>-52367214407.798958</v>
      </c>
      <c r="P35">
        <f t="shared" si="10"/>
        <v>-379805532.34117341</v>
      </c>
      <c r="Q35">
        <f t="shared" si="11"/>
        <v>379805532.34117341</v>
      </c>
      <c r="R35">
        <f t="shared" si="12"/>
        <v>51987408875.457787</v>
      </c>
    </row>
    <row r="36" spans="1:18" s="14" customFormat="1" x14ac:dyDescent="0.35">
      <c r="A36" s="23"/>
      <c r="B36" s="23"/>
      <c r="C36" s="23">
        <f t="shared" si="0"/>
        <v>66.5</v>
      </c>
      <c r="D36" s="24">
        <f t="shared" si="1"/>
        <v>95737.954276691482</v>
      </c>
      <c r="E36" s="23">
        <v>66.5</v>
      </c>
      <c r="F36" s="31">
        <f t="shared" si="2"/>
        <v>0.18282426194706747</v>
      </c>
      <c r="G36" s="7">
        <f t="shared" si="3"/>
        <v>263226.48367325694</v>
      </c>
      <c r="H36" s="24">
        <f t="shared" si="4"/>
        <v>827173.78851019114</v>
      </c>
      <c r="I36" s="7">
        <f t="shared" si="5"/>
        <v>-263226.30084899499</v>
      </c>
      <c r="J36">
        <v>-1862177771.6238487</v>
      </c>
      <c r="K36">
        <f t="shared" si="6"/>
        <v>-143977772.99667484</v>
      </c>
      <c r="L36">
        <f t="shared" si="7"/>
        <v>143977772.99667484</v>
      </c>
      <c r="M36">
        <f t="shared" si="8"/>
        <v>1718199998.6271739</v>
      </c>
      <c r="N36" s="31">
        <f t="shared" si="9"/>
        <v>-827173.60568592919</v>
      </c>
      <c r="O36">
        <v>-52367214407.798958</v>
      </c>
      <c r="P36">
        <f t="shared" si="10"/>
        <v>-452441922.57448751</v>
      </c>
      <c r="Q36">
        <f t="shared" si="11"/>
        <v>452441922.57448751</v>
      </c>
      <c r="R36">
        <f t="shared" si="12"/>
        <v>51914772485.224472</v>
      </c>
    </row>
    <row r="37" spans="1:18" s="14" customFormat="1" x14ac:dyDescent="0.35">
      <c r="A37" s="23"/>
      <c r="B37" s="23"/>
      <c r="C37" s="23">
        <f t="shared" si="0"/>
        <v>67</v>
      </c>
      <c r="D37" s="24">
        <f t="shared" si="1"/>
        <v>122133.51312791595</v>
      </c>
      <c r="E37" s="23">
        <v>67</v>
      </c>
      <c r="F37" s="31">
        <f t="shared" si="2"/>
        <v>0.20716702960840375</v>
      </c>
      <c r="G37" s="7">
        <f t="shared" si="3"/>
        <v>337989.49538180267</v>
      </c>
      <c r="H37" s="24">
        <f t="shared" si="4"/>
        <v>1116567.8238164913</v>
      </c>
      <c r="I37" s="7">
        <f t="shared" si="5"/>
        <v>-337989.28821477306</v>
      </c>
      <c r="J37">
        <v>-1862177771.6238487</v>
      </c>
      <c r="K37">
        <f t="shared" si="6"/>
        <v>-163148204.06203404</v>
      </c>
      <c r="L37">
        <f t="shared" si="7"/>
        <v>163148204.06203404</v>
      </c>
      <c r="M37">
        <f t="shared" si="8"/>
        <v>1699029567.5618145</v>
      </c>
      <c r="N37" s="31">
        <f t="shared" si="9"/>
        <v>-1116567.6166494617</v>
      </c>
      <c r="O37">
        <v>-52367214407.798958</v>
      </c>
      <c r="P37">
        <f t="shared" si="10"/>
        <v>-538969747.62830114</v>
      </c>
      <c r="Q37">
        <f t="shared" si="11"/>
        <v>538969747.62830114</v>
      </c>
      <c r="R37">
        <f t="shared" si="12"/>
        <v>51828244660.170654</v>
      </c>
    </row>
    <row r="38" spans="1:18" s="14" customFormat="1" x14ac:dyDescent="0.35">
      <c r="A38" s="23"/>
      <c r="B38" s="23"/>
      <c r="C38" s="23">
        <f t="shared" si="0"/>
        <v>67.5</v>
      </c>
      <c r="D38" s="24">
        <f t="shared" si="1"/>
        <v>155806.49431735807</v>
      </c>
      <c r="E38" s="23">
        <v>67.5</v>
      </c>
      <c r="F38" s="31">
        <f t="shared" si="2"/>
        <v>0.23475099912721212</v>
      </c>
      <c r="G38" s="7">
        <f t="shared" si="3"/>
        <v>433987.10264369869</v>
      </c>
      <c r="H38" s="24">
        <f t="shared" si="4"/>
        <v>1507208.9112346615</v>
      </c>
      <c r="I38" s="7">
        <f t="shared" si="5"/>
        <v>-433986.86789269955</v>
      </c>
      <c r="J38">
        <v>-1862177771.6238487</v>
      </c>
      <c r="K38">
        <f t="shared" si="6"/>
        <v>-184871148.36837012</v>
      </c>
      <c r="L38">
        <f t="shared" si="7"/>
        <v>184871148.36837012</v>
      </c>
      <c r="M38">
        <f t="shared" si="8"/>
        <v>1677306623.2554786</v>
      </c>
      <c r="N38" s="31">
        <f t="shared" si="9"/>
        <v>-1507208.6764836623</v>
      </c>
      <c r="O38">
        <v>-52367214407.798958</v>
      </c>
      <c r="P38">
        <f t="shared" si="10"/>
        <v>-642045691.85535288</v>
      </c>
      <c r="Q38">
        <f t="shared" si="11"/>
        <v>642045691.85535288</v>
      </c>
      <c r="R38">
        <f t="shared" si="12"/>
        <v>51725168715.943604</v>
      </c>
    </row>
    <row r="39" spans="1:18" s="14" customFormat="1" x14ac:dyDescent="0.35">
      <c r="A39" s="23"/>
      <c r="B39" s="23"/>
      <c r="C39" s="23">
        <f t="shared" si="0"/>
        <v>68</v>
      </c>
      <c r="D39" s="24">
        <f t="shared" si="1"/>
        <v>198763.32916125923</v>
      </c>
      <c r="E39" s="23">
        <v>68</v>
      </c>
      <c r="F39" s="31">
        <f t="shared" si="2"/>
        <v>0.26600773151689228</v>
      </c>
      <c r="G39" s="7">
        <f t="shared" si="3"/>
        <v>557250.47030918091</v>
      </c>
      <c r="H39" s="24">
        <f t="shared" si="4"/>
        <v>2034519.2236871456</v>
      </c>
      <c r="I39" s="7">
        <f t="shared" si="5"/>
        <v>-557250.20430144935</v>
      </c>
      <c r="J39">
        <v>-1862177771.6238487</v>
      </c>
      <c r="K39">
        <f t="shared" si="6"/>
        <v>-209486469.10515165</v>
      </c>
      <c r="L39">
        <f t="shared" si="7"/>
        <v>209486469.10515165</v>
      </c>
      <c r="M39">
        <f t="shared" si="8"/>
        <v>1652691302.518697</v>
      </c>
      <c r="N39" s="31">
        <f t="shared" si="9"/>
        <v>-2034518.9576794142</v>
      </c>
      <c r="O39">
        <v>-52367214407.798958</v>
      </c>
      <c r="P39">
        <f t="shared" si="10"/>
        <v>-764834520.4395746</v>
      </c>
      <c r="Q39">
        <f t="shared" si="11"/>
        <v>764834520.4395746</v>
      </c>
      <c r="R39">
        <f t="shared" si="12"/>
        <v>51602379887.359383</v>
      </c>
    </row>
    <row r="40" spans="1:18" s="14" customFormat="1" x14ac:dyDescent="0.35">
      <c r="A40" s="23"/>
      <c r="B40" s="23"/>
      <c r="C40" s="23">
        <f t="shared" si="0"/>
        <v>68.5</v>
      </c>
      <c r="D40" s="24">
        <f t="shared" si="1"/>
        <v>253563.63476606191</v>
      </c>
      <c r="E40" s="23">
        <v>68.5</v>
      </c>
      <c r="F40" s="31">
        <f t="shared" si="2"/>
        <v>0.30142624947218216</v>
      </c>
      <c r="G40" s="7">
        <f t="shared" si="3"/>
        <v>715523.7673381858</v>
      </c>
      <c r="H40" s="24">
        <f t="shared" si="4"/>
        <v>2746313.6932767853</v>
      </c>
      <c r="I40" s="7">
        <f t="shared" si="5"/>
        <v>-715523.46591193636</v>
      </c>
      <c r="J40">
        <v>-1862177771.6238487</v>
      </c>
      <c r="K40">
        <f t="shared" si="6"/>
        <v>-237379281.7197794</v>
      </c>
      <c r="L40">
        <f t="shared" si="7"/>
        <v>237379281.7197794</v>
      </c>
      <c r="M40">
        <f t="shared" si="8"/>
        <v>1624798489.9040692</v>
      </c>
      <c r="N40" s="31">
        <f t="shared" si="9"/>
        <v>-2746313.3918505358</v>
      </c>
      <c r="O40">
        <v>-52367214407.798958</v>
      </c>
      <c r="P40">
        <f t="shared" si="10"/>
        <v>-911106247.93279195</v>
      </c>
      <c r="Q40">
        <f t="shared" si="11"/>
        <v>911106247.93279195</v>
      </c>
      <c r="R40">
        <f t="shared" si="12"/>
        <v>51456108159.866165</v>
      </c>
    </row>
    <row r="41" spans="1:18" s="14" customFormat="1" x14ac:dyDescent="0.35">
      <c r="A41" s="23"/>
      <c r="B41" s="23"/>
      <c r="C41" s="23">
        <f t="shared" si="0"/>
        <v>69</v>
      </c>
      <c r="D41" s="24">
        <f t="shared" si="1"/>
        <v>323472.73084570788</v>
      </c>
      <c r="E41" s="23">
        <v>69</v>
      </c>
      <c r="F41" s="31">
        <f t="shared" si="2"/>
        <v>0.34156068830313846</v>
      </c>
      <c r="G41" s="7">
        <f t="shared" si="3"/>
        <v>918750.70350639673</v>
      </c>
      <c r="H41" s="24">
        <f t="shared" si="4"/>
        <v>3707135.7272362499</v>
      </c>
      <c r="I41" s="7">
        <f t="shared" si="5"/>
        <v>-918750.3619457084</v>
      </c>
      <c r="J41">
        <v>-1862177771.6238487</v>
      </c>
      <c r="K41">
        <f t="shared" si="6"/>
        <v>-268985979.18572778</v>
      </c>
      <c r="L41">
        <f t="shared" si="7"/>
        <v>268985979.18572778</v>
      </c>
      <c r="M41">
        <f t="shared" si="8"/>
        <v>1593191792.4381208</v>
      </c>
      <c r="N41" s="31">
        <f t="shared" si="9"/>
        <v>-3707135.3856755616</v>
      </c>
      <c r="O41">
        <v>-52367214407.798958</v>
      </c>
      <c r="P41">
        <f t="shared" si="10"/>
        <v>-1085351889.906441</v>
      </c>
      <c r="Q41">
        <f t="shared" si="11"/>
        <v>1085351889.906441</v>
      </c>
      <c r="R41">
        <f t="shared" si="12"/>
        <v>51281862517.892517</v>
      </c>
    </row>
    <row r="42" spans="1:18" s="14" customFormat="1" x14ac:dyDescent="0.35">
      <c r="A42" s="23"/>
      <c r="B42" s="23"/>
      <c r="C42" s="23">
        <f t="shared" si="0"/>
        <v>69.5</v>
      </c>
      <c r="D42" s="24">
        <f t="shared" si="1"/>
        <v>412656.20638904179</v>
      </c>
      <c r="E42" s="23">
        <v>69.5</v>
      </c>
      <c r="F42" s="31">
        <f t="shared" si="2"/>
        <v>0.3870389655791418</v>
      </c>
      <c r="G42" s="7">
        <f t="shared" si="3"/>
        <v>1179699.2549019565</v>
      </c>
      <c r="H42" s="24">
        <f t="shared" si="4"/>
        <v>5004109.8122895267</v>
      </c>
      <c r="I42" s="7">
        <f t="shared" si="5"/>
        <v>-1179698.8678629911</v>
      </c>
      <c r="J42">
        <v>-1862177771.6238487</v>
      </c>
      <c r="K42">
        <f t="shared" si="6"/>
        <v>-304801059.52581817</v>
      </c>
      <c r="L42">
        <f t="shared" si="7"/>
        <v>304801059.52581817</v>
      </c>
      <c r="M42">
        <f t="shared" si="8"/>
        <v>1557376712.0980306</v>
      </c>
      <c r="N42" s="31">
        <f t="shared" si="9"/>
        <v>-5004109.425250561</v>
      </c>
      <c r="O42">
        <v>-52367214407.798958</v>
      </c>
      <c r="P42">
        <f t="shared" si="10"/>
        <v>-1292921351.6687431</v>
      </c>
      <c r="Q42">
        <f t="shared" si="11"/>
        <v>1292921351.6687431</v>
      </c>
      <c r="R42">
        <f t="shared" si="12"/>
        <v>51074293056.130219</v>
      </c>
    </row>
    <row r="43" spans="1:18" s="14" customFormat="1" x14ac:dyDescent="0.35">
      <c r="A43" s="23"/>
      <c r="B43" s="23"/>
      <c r="C43" s="23">
        <f t="shared" si="0"/>
        <v>70</v>
      </c>
      <c r="D43" s="24">
        <f t="shared" si="1"/>
        <v>526428.1295866617</v>
      </c>
      <c r="E43" s="23">
        <v>70</v>
      </c>
      <c r="F43" s="31">
        <f t="shared" si="2"/>
        <v>0.43857260512258922</v>
      </c>
      <c r="G43" s="7">
        <f t="shared" si="3"/>
        <v>1514763.827341703</v>
      </c>
      <c r="H43" s="24">
        <f t="shared" si="4"/>
        <v>6754841.7041965155</v>
      </c>
      <c r="I43" s="7">
        <f t="shared" si="5"/>
        <v>-1514763.3887690979</v>
      </c>
      <c r="J43">
        <v>-1862177771.6238487</v>
      </c>
      <c r="K43">
        <f t="shared" si="6"/>
        <v>-345384862.40965581</v>
      </c>
      <c r="L43">
        <f t="shared" si="7"/>
        <v>345384862.40965581</v>
      </c>
      <c r="M43">
        <f t="shared" si="8"/>
        <v>1516792909.2141929</v>
      </c>
      <c r="N43" s="31">
        <f t="shared" si="9"/>
        <v>-6754841.2656239104</v>
      </c>
      <c r="O43">
        <v>-52367214407.798958</v>
      </c>
      <c r="P43">
        <f t="shared" si="10"/>
        <v>-1540187687.6773472</v>
      </c>
      <c r="Q43">
        <f t="shared" si="11"/>
        <v>1540187687.6773472</v>
      </c>
      <c r="R43">
        <f t="shared" si="12"/>
        <v>50827026720.121613</v>
      </c>
    </row>
    <row r="44" spans="1:18" s="13" customFormat="1" x14ac:dyDescent="0.35">
      <c r="C44" s="13">
        <f t="shared" si="0"/>
        <v>70.5</v>
      </c>
      <c r="D44" s="16">
        <f t="shared" si="1"/>
        <v>671567.6908027482</v>
      </c>
      <c r="E44" s="13">
        <v>70.5</v>
      </c>
      <c r="F44" s="31">
        <f t="shared" si="2"/>
        <v>0.49696786905214996</v>
      </c>
      <c r="G44" s="7">
        <f t="shared" si="3"/>
        <v>1944995.2545859483</v>
      </c>
      <c r="H44" s="16">
        <f t="shared" si="4"/>
        <v>9118082.5681913644</v>
      </c>
      <c r="I44" s="7">
        <f t="shared" si="5"/>
        <v>-1944994.7576180792</v>
      </c>
      <c r="J44">
        <v>-1862177771.6238487</v>
      </c>
      <c r="K44">
        <f t="shared" si="6"/>
        <v>-391372335.86704552</v>
      </c>
      <c r="L44">
        <f t="shared" si="7"/>
        <v>391372335.86704552</v>
      </c>
      <c r="M44">
        <f t="shared" si="8"/>
        <v>1470805435.756803</v>
      </c>
      <c r="N44" s="31">
        <f t="shared" si="9"/>
        <v>-9118082.0712234955</v>
      </c>
      <c r="O44">
        <v>-52367214407.798958</v>
      </c>
      <c r="P44">
        <f t="shared" si="10"/>
        <v>-1834742774.9431982</v>
      </c>
      <c r="Q44">
        <f t="shared" si="11"/>
        <v>1834742774.9431982</v>
      </c>
      <c r="R44">
        <f t="shared" si="12"/>
        <v>50532471632.855759</v>
      </c>
    </row>
    <row r="45" spans="1:18" s="13" customFormat="1" x14ac:dyDescent="0.35">
      <c r="C45" s="13">
        <f t="shared" si="0"/>
        <v>71</v>
      </c>
      <c r="D45" s="16">
        <f t="shared" si="1"/>
        <v>856723.14601473149</v>
      </c>
      <c r="E45" s="13">
        <v>71</v>
      </c>
      <c r="F45" s="31">
        <f t="shared" si="2"/>
        <v>0.56313837204036088</v>
      </c>
      <c r="G45" s="7">
        <f t="shared" si="3"/>
        <v>2497423.3422254021</v>
      </c>
      <c r="H45" s="16">
        <f t="shared" si="4"/>
        <v>12308124.062878344</v>
      </c>
      <c r="I45" s="7">
        <f t="shared" si="5"/>
        <v>-2497422.7790870299</v>
      </c>
      <c r="J45">
        <v>-1862177771.6238487</v>
      </c>
      <c r="K45">
        <f t="shared" si="6"/>
        <v>-443482970.2757383</v>
      </c>
      <c r="L45">
        <f t="shared" si="7"/>
        <v>443482970.2757383</v>
      </c>
      <c r="M45">
        <f t="shared" si="8"/>
        <v>1418694801.3481104</v>
      </c>
      <c r="N45" s="31">
        <f t="shared" si="9"/>
        <v>-12308123.499739973</v>
      </c>
      <c r="O45">
        <v>-52367214407.798958</v>
      </c>
      <c r="P45">
        <f t="shared" si="10"/>
        <v>-2185630408.2325673</v>
      </c>
      <c r="Q45">
        <f t="shared" si="11"/>
        <v>2185630408.2325673</v>
      </c>
      <c r="R45">
        <f t="shared" si="12"/>
        <v>50181583999.566391</v>
      </c>
    </row>
    <row r="46" spans="1:18" s="13" customFormat="1" x14ac:dyDescent="0.35">
      <c r="C46" s="13">
        <f t="shared" si="0"/>
        <v>71.5</v>
      </c>
      <c r="D46" s="16">
        <f t="shared" si="1"/>
        <v>1092927.1300113227</v>
      </c>
      <c r="E46" s="13">
        <v>71.5</v>
      </c>
      <c r="F46" s="31">
        <f t="shared" si="2"/>
        <v>0.63811937514010586</v>
      </c>
      <c r="G46" s="7">
        <f t="shared" si="3"/>
        <v>3206755.0476466636</v>
      </c>
      <c r="H46" s="16">
        <f t="shared" si="4"/>
        <v>16614229.671014454</v>
      </c>
      <c r="I46" s="7">
        <f t="shared" si="5"/>
        <v>-3206754.4095272883</v>
      </c>
      <c r="J46">
        <v>-1862177771.6238487</v>
      </c>
      <c r="K46">
        <f t="shared" si="6"/>
        <v>-502532055.04427934</v>
      </c>
      <c r="L46">
        <f t="shared" si="7"/>
        <v>502532055.04427934</v>
      </c>
      <c r="M46">
        <f t="shared" si="8"/>
        <v>1359645716.5795693</v>
      </c>
      <c r="N46" s="31">
        <f t="shared" si="9"/>
        <v>-16614229.032895079</v>
      </c>
      <c r="O46">
        <v>-52367214407.798958</v>
      </c>
      <c r="P46">
        <f t="shared" si="10"/>
        <v>-2603623973.8445883</v>
      </c>
      <c r="Q46">
        <f t="shared" si="11"/>
        <v>2603623973.8445883</v>
      </c>
      <c r="R46">
        <f t="shared" si="12"/>
        <v>49763590433.954369</v>
      </c>
    </row>
    <row r="47" spans="1:18" s="13" customFormat="1" x14ac:dyDescent="0.35">
      <c r="C47" s="13">
        <f t="shared" si="0"/>
        <v>72</v>
      </c>
      <c r="D47" s="16">
        <f t="shared" si="1"/>
        <v>1394254.0446949091</v>
      </c>
      <c r="E47" s="13">
        <v>72</v>
      </c>
      <c r="F47" s="31">
        <f t="shared" si="2"/>
        <v>0.72308398281198072</v>
      </c>
      <c r="G47" s="7">
        <f t="shared" si="3"/>
        <v>4117554.9862700258</v>
      </c>
      <c r="H47" s="16">
        <f t="shared" si="4"/>
        <v>22426864.252509438</v>
      </c>
      <c r="I47" s="7">
        <f t="shared" si="5"/>
        <v>-4117554.2631860431</v>
      </c>
      <c r="J47">
        <v>-1862177771.6238487</v>
      </c>
      <c r="K47">
        <f t="shared" si="6"/>
        <v>-569443434.10476387</v>
      </c>
      <c r="L47">
        <f t="shared" si="7"/>
        <v>569443434.10476387</v>
      </c>
      <c r="M47">
        <f t="shared" si="8"/>
        <v>1292734337.5190849</v>
      </c>
      <c r="N47" s="31">
        <f t="shared" si="9"/>
        <v>-22426863.529425453</v>
      </c>
      <c r="O47">
        <v>-52367214407.798958</v>
      </c>
      <c r="P47">
        <f t="shared" si="10"/>
        <v>-3101557227.4482226</v>
      </c>
      <c r="Q47">
        <f t="shared" si="11"/>
        <v>3101557227.4482226</v>
      </c>
      <c r="R47">
        <f t="shared" si="12"/>
        <v>49265657180.350739</v>
      </c>
    </row>
    <row r="48" spans="1:18" s="13" customFormat="1" x14ac:dyDescent="0.35">
      <c r="C48" s="13">
        <f t="shared" si="0"/>
        <v>72.5</v>
      </c>
      <c r="D48" s="16">
        <f t="shared" si="1"/>
        <v>1778658.6934921953</v>
      </c>
      <c r="E48" s="17">
        <v>72.5</v>
      </c>
      <c r="F48" s="31">
        <f t="shared" si="2"/>
        <v>0.8193614965607956</v>
      </c>
      <c r="G48" s="7">
        <f t="shared" si="3"/>
        <v>5287045.2569800578</v>
      </c>
      <c r="H48" s="16">
        <f t="shared" si="4"/>
        <v>30273100.237561245</v>
      </c>
      <c r="I48" s="7">
        <f t="shared" si="5"/>
        <v>-5287044.4376185611</v>
      </c>
      <c r="J48">
        <v>-1862177771.6238487</v>
      </c>
      <c r="K48">
        <f t="shared" si="6"/>
        <v>-645263959.77971959</v>
      </c>
      <c r="L48">
        <f t="shared" si="7"/>
        <v>645263959.77971959</v>
      </c>
      <c r="M48">
        <f t="shared" si="8"/>
        <v>1216913811.8441291</v>
      </c>
      <c r="N48" s="31">
        <f t="shared" si="9"/>
        <v>-30273099.418199748</v>
      </c>
      <c r="O48">
        <v>-52367214407.798958</v>
      </c>
      <c r="P48">
        <f t="shared" si="10"/>
        <v>-3694718331.929028</v>
      </c>
      <c r="Q48">
        <f t="shared" si="11"/>
        <v>3694718331.929028</v>
      </c>
      <c r="R48">
        <f t="shared" si="12"/>
        <v>48672496075.869926</v>
      </c>
    </row>
    <row r="49" spans="3:18" s="13" customFormat="1" x14ac:dyDescent="0.35">
      <c r="C49" s="13">
        <f t="shared" si="0"/>
        <v>73</v>
      </c>
      <c r="D49" s="16">
        <f t="shared" si="1"/>
        <v>2269046.132570215</v>
      </c>
      <c r="E49" s="13">
        <v>73</v>
      </c>
      <c r="F49" s="31">
        <f t="shared" si="2"/>
        <v>0.92845821233038539</v>
      </c>
      <c r="G49" s="7">
        <f t="shared" si="3"/>
        <v>6788700.4891407667</v>
      </c>
      <c r="H49" s="16">
        <f t="shared" si="4"/>
        <v>40864410.988303266</v>
      </c>
      <c r="I49" s="7">
        <f t="shared" si="5"/>
        <v>-6788699.5606825547</v>
      </c>
      <c r="J49">
        <v>-1862177771.6238487</v>
      </c>
      <c r="K49">
        <f t="shared" si="6"/>
        <v>-731179871.15900958</v>
      </c>
      <c r="L49">
        <f t="shared" si="7"/>
        <v>731179871.15900958</v>
      </c>
      <c r="M49">
        <f t="shared" si="8"/>
        <v>1130997900.464839</v>
      </c>
      <c r="N49" s="31">
        <f t="shared" si="9"/>
        <v>-40864410.059845053</v>
      </c>
      <c r="O49">
        <v>-52367214407.798958</v>
      </c>
      <c r="P49">
        <f t="shared" si="10"/>
        <v>-4401319253.4834013</v>
      </c>
      <c r="Q49">
        <f t="shared" si="11"/>
        <v>4401319253.4834013</v>
      </c>
      <c r="R49">
        <f t="shared" si="12"/>
        <v>47965895154.315559</v>
      </c>
    </row>
    <row r="50" spans="3:18" s="13" customFormat="1" x14ac:dyDescent="0.35">
      <c r="C50" s="13">
        <f t="shared" si="0"/>
        <v>73.5</v>
      </c>
      <c r="D50" s="16">
        <f t="shared" si="1"/>
        <v>2894636.4867917486</v>
      </c>
      <c r="E50" s="13">
        <v>73.5</v>
      </c>
      <c r="F50" s="31">
        <f t="shared" si="2"/>
        <v>1.052080987039367</v>
      </c>
      <c r="G50" s="7">
        <f t="shared" si="3"/>
        <v>8716863.9743372463</v>
      </c>
      <c r="H50" s="16">
        <f t="shared" si="4"/>
        <v>55161185.088966817</v>
      </c>
      <c r="I50" s="7">
        <f t="shared" si="5"/>
        <v>-8716862.9222562592</v>
      </c>
      <c r="J50">
        <v>-1862177771.6238487</v>
      </c>
      <c r="K50">
        <f t="shared" si="6"/>
        <v>-828535353.23227823</v>
      </c>
      <c r="L50">
        <f t="shared" si="7"/>
        <v>828535353.23227823</v>
      </c>
      <c r="M50">
        <f t="shared" si="8"/>
        <v>1033642418.3915704</v>
      </c>
      <c r="N50" s="31">
        <f t="shared" si="9"/>
        <v>-55161184.036885828</v>
      </c>
      <c r="O50">
        <v>-52367214407.798958</v>
      </c>
      <c r="P50">
        <f t="shared" si="10"/>
        <v>-5243054927.9398575</v>
      </c>
      <c r="Q50">
        <f t="shared" si="11"/>
        <v>5243054927.9398575</v>
      </c>
      <c r="R50">
        <f t="shared" si="12"/>
        <v>47124159479.8591</v>
      </c>
    </row>
    <row r="51" spans="3:18" s="13" customFormat="1" x14ac:dyDescent="0.35">
      <c r="C51" s="13">
        <f t="shared" si="0"/>
        <v>74</v>
      </c>
      <c r="D51" s="16">
        <f t="shared" si="1"/>
        <v>3692706.0540523375</v>
      </c>
      <c r="E51" s="13">
        <v>74</v>
      </c>
      <c r="F51" s="31">
        <f t="shared" si="2"/>
        <v>1.1921639429646786</v>
      </c>
      <c r="G51" s="7">
        <f t="shared" si="3"/>
        <v>11192674.896858746</v>
      </c>
      <c r="H51" s="16">
        <f t="shared" si="4"/>
        <v>74459811.528671861</v>
      </c>
      <c r="I51" s="7">
        <f t="shared" si="5"/>
        <v>-11192673.704694804</v>
      </c>
      <c r="J51">
        <v>-1862177771.6238487</v>
      </c>
      <c r="K51">
        <f t="shared" si="6"/>
        <v>-938853567.14117789</v>
      </c>
      <c r="L51">
        <f t="shared" si="7"/>
        <v>938853567.14117789</v>
      </c>
      <c r="M51">
        <f t="shared" si="8"/>
        <v>923324204.48267078</v>
      </c>
      <c r="N51" s="31">
        <f t="shared" si="9"/>
        <v>-74459810.336507916</v>
      </c>
      <c r="O51">
        <v>-52367214407.798958</v>
      </c>
      <c r="P51">
        <f t="shared" si="10"/>
        <v>-6245769365.5237484</v>
      </c>
      <c r="Q51">
        <f t="shared" si="11"/>
        <v>6245769365.5237484</v>
      </c>
      <c r="R51">
        <f t="shared" si="12"/>
        <v>46121445042.275208</v>
      </c>
    </row>
    <row r="52" spans="3:18" s="13" customFormat="1" x14ac:dyDescent="0.35">
      <c r="C52" s="13">
        <f t="shared" si="0"/>
        <v>74.5</v>
      </c>
      <c r="D52" s="16">
        <f t="shared" si="1"/>
        <v>4710808.4430830358</v>
      </c>
      <c r="E52" s="13">
        <v>74.5</v>
      </c>
      <c r="F52" s="31">
        <f t="shared" si="2"/>
        <v>1.3508987277724738</v>
      </c>
      <c r="G52" s="7">
        <f t="shared" si="3"/>
        <v>14371679.048289474</v>
      </c>
      <c r="H52" s="16">
        <f t="shared" si="4"/>
        <v>100510232.402427</v>
      </c>
      <c r="I52" s="7">
        <f t="shared" si="5"/>
        <v>-14371677.697390746</v>
      </c>
      <c r="J52">
        <v>-1862177771.6238487</v>
      </c>
      <c r="K52">
        <f t="shared" si="6"/>
        <v>-1063860480.5771427</v>
      </c>
      <c r="L52">
        <f t="shared" si="7"/>
        <v>1063860480.5771427</v>
      </c>
      <c r="M52">
        <f t="shared" si="8"/>
        <v>798317291.04670596</v>
      </c>
      <c r="N52" s="31">
        <f t="shared" si="9"/>
        <v>-100510231.05152828</v>
      </c>
      <c r="O52">
        <v>-52367214407.798958</v>
      </c>
      <c r="P52">
        <f t="shared" si="10"/>
        <v>-7440249145.6381617</v>
      </c>
      <c r="Q52">
        <f t="shared" si="11"/>
        <v>7440249145.6381617</v>
      </c>
      <c r="R52">
        <f t="shared" si="12"/>
        <v>44926965262.160797</v>
      </c>
    </row>
    <row r="53" spans="3:18" s="13" customFormat="1" x14ac:dyDescent="0.35">
      <c r="C53" s="13">
        <f t="shared" si="0"/>
        <v>75</v>
      </c>
      <c r="D53" s="16">
        <f t="shared" si="1"/>
        <v>6009608.092978172</v>
      </c>
      <c r="E53" s="13">
        <v>75</v>
      </c>
      <c r="F53" s="31">
        <f t="shared" si="2"/>
        <v>1.5307688036253224</v>
      </c>
      <c r="G53" s="7">
        <f t="shared" si="3"/>
        <v>18453601.178482376</v>
      </c>
      <c r="H53" s="16">
        <f t="shared" si="4"/>
        <v>135674622.45992693</v>
      </c>
      <c r="I53" s="7">
        <f t="shared" si="5"/>
        <v>-18453599.647713572</v>
      </c>
      <c r="J53">
        <v>-1862177771.6238487</v>
      </c>
      <c r="K53">
        <f t="shared" si="6"/>
        <v>-1205511871.159765</v>
      </c>
      <c r="L53">
        <f t="shared" si="7"/>
        <v>1205511871.159765</v>
      </c>
      <c r="M53">
        <f t="shared" si="8"/>
        <v>656665900.46408367</v>
      </c>
      <c r="N53" s="31">
        <f t="shared" si="9"/>
        <v>-135674620.92915812</v>
      </c>
      <c r="O53">
        <v>-52367214407.798958</v>
      </c>
      <c r="P53">
        <f t="shared" si="10"/>
        <v>-8863168664.5194016</v>
      </c>
      <c r="Q53">
        <f t="shared" si="11"/>
        <v>8863168664.5194016</v>
      </c>
      <c r="R53">
        <f t="shared" si="12"/>
        <v>43504045743.279556</v>
      </c>
    </row>
    <row r="54" spans="3:18" s="13" customFormat="1" x14ac:dyDescent="0.35">
      <c r="C54" s="13">
        <f t="shared" si="0"/>
        <v>75.5</v>
      </c>
      <c r="D54" s="16">
        <f t="shared" si="1"/>
        <v>7666495.0119586317</v>
      </c>
      <c r="E54" s="13">
        <v>75.5</v>
      </c>
      <c r="F54" s="31">
        <f t="shared" si="2"/>
        <v>1.7345883018309904</v>
      </c>
      <c r="G54" s="7">
        <f t="shared" si="3"/>
        <v>23694892.942590229</v>
      </c>
      <c r="H54" s="16">
        <f t="shared" si="4"/>
        <v>183141584.09208149</v>
      </c>
      <c r="I54" s="7">
        <f t="shared" si="5"/>
        <v>-23694891.208001927</v>
      </c>
      <c r="J54">
        <v>-1862177771.6238487</v>
      </c>
      <c r="K54">
        <f t="shared" si="6"/>
        <v>-1366023925.2732282</v>
      </c>
      <c r="L54">
        <f t="shared" si="7"/>
        <v>1366023925.2732282</v>
      </c>
      <c r="M54">
        <f t="shared" si="8"/>
        <v>496153846.35062051</v>
      </c>
      <c r="N54" s="31">
        <f t="shared" si="9"/>
        <v>-183141582.35749319</v>
      </c>
      <c r="O54">
        <v>-52367214407.798958</v>
      </c>
      <c r="P54">
        <f t="shared" si="10"/>
        <v>-10558216157.930574</v>
      </c>
      <c r="Q54">
        <f t="shared" si="11"/>
        <v>10558216157.930574</v>
      </c>
      <c r="R54">
        <f t="shared" si="12"/>
        <v>41808998249.868385</v>
      </c>
    </row>
    <row r="55" spans="3:18" s="13" customFormat="1" x14ac:dyDescent="0.35">
      <c r="C55" s="13">
        <f t="shared" si="0"/>
        <v>76</v>
      </c>
      <c r="D55" s="16">
        <f t="shared" si="1"/>
        <v>9780196.1224495731</v>
      </c>
      <c r="E55" s="13">
        <v>76</v>
      </c>
      <c r="F55" s="31">
        <f t="shared" si="2"/>
        <v>1.9655460509275999</v>
      </c>
      <c r="G55" s="7">
        <f t="shared" si="3"/>
        <v>30424844.783980846</v>
      </c>
      <c r="H55" s="16">
        <f t="shared" si="4"/>
        <v>247215280.32011759</v>
      </c>
      <c r="I55" s="7">
        <f t="shared" si="5"/>
        <v>-30424842.818434797</v>
      </c>
      <c r="J55">
        <v>-1862177771.6238487</v>
      </c>
      <c r="K55">
        <f t="shared" si="6"/>
        <v>-1547907911.0904782</v>
      </c>
      <c r="L55">
        <f t="shared" si="7"/>
        <v>1547907911.0904782</v>
      </c>
      <c r="M55">
        <f t="shared" si="8"/>
        <v>314269860.53337049</v>
      </c>
      <c r="N55" s="31">
        <f t="shared" si="9"/>
        <v>-247215278.35457155</v>
      </c>
      <c r="O55">
        <v>-52367214407.798958</v>
      </c>
      <c r="P55">
        <f t="shared" si="10"/>
        <v>-12577435071.434896</v>
      </c>
      <c r="Q55">
        <f t="shared" si="11"/>
        <v>12577435071.434896</v>
      </c>
      <c r="R55">
        <f t="shared" si="12"/>
        <v>39789779336.364059</v>
      </c>
    </row>
    <row r="56" spans="3:18" s="13" customFormat="1" x14ac:dyDescent="0.35">
      <c r="C56" s="13">
        <f t="shared" si="0"/>
        <v>76.5</v>
      </c>
      <c r="D56" s="16">
        <f t="shared" si="1"/>
        <v>12476657.983129676</v>
      </c>
      <c r="E56" s="13">
        <v>76.5</v>
      </c>
      <c r="F56" s="31">
        <f t="shared" si="2"/>
        <v>2.2272554670402189</v>
      </c>
      <c r="G56" s="7">
        <f t="shared" si="3"/>
        <v>39066274.001410864</v>
      </c>
      <c r="H56" s="16">
        <f t="shared" si="4"/>
        <v>333705723.50748092</v>
      </c>
      <c r="I56" s="7">
        <f t="shared" si="5"/>
        <v>-39066271.774155401</v>
      </c>
      <c r="J56">
        <v>-1862177771.6238487</v>
      </c>
      <c r="K56">
        <f t="shared" si="6"/>
        <v>-1754009468.2569237</v>
      </c>
      <c r="L56">
        <f t="shared" si="7"/>
        <v>1754009468.2569237</v>
      </c>
      <c r="M56">
        <f t="shared" si="8"/>
        <v>108168303.366925</v>
      </c>
      <c r="N56" s="31">
        <f t="shared" si="9"/>
        <v>-333705721.28022546</v>
      </c>
      <c r="O56">
        <v>-52367214407.798958</v>
      </c>
      <c r="P56">
        <f t="shared" si="10"/>
        <v>-14982821962.65901</v>
      </c>
      <c r="Q56">
        <f t="shared" si="11"/>
        <v>14982821962.65901</v>
      </c>
      <c r="R56">
        <f t="shared" si="12"/>
        <v>37384392445.139946</v>
      </c>
    </row>
    <row r="57" spans="3:18" s="13" customFormat="1" x14ac:dyDescent="0.35">
      <c r="C57" s="13">
        <f t="shared" si="0"/>
        <v>77</v>
      </c>
      <c r="D57" s="16">
        <f t="shared" si="1"/>
        <v>15916551.4146157</v>
      </c>
      <c r="E57" s="13">
        <v>77</v>
      </c>
      <c r="F57" s="31">
        <f t="shared" si="2"/>
        <v>2.5238110870612562</v>
      </c>
      <c r="G57" s="7">
        <f t="shared" si="3"/>
        <v>50162088.753099062</v>
      </c>
      <c r="H57" s="16">
        <f t="shared" si="4"/>
        <v>450455610.01509589</v>
      </c>
      <c r="I57" s="7">
        <f t="shared" si="5"/>
        <v>-50162086.229287975</v>
      </c>
      <c r="J57">
        <v>-1862177771.6238487</v>
      </c>
      <c r="K57">
        <f t="shared" si="6"/>
        <v>-1987553128.9347439</v>
      </c>
      <c r="L57">
        <f t="shared" si="7"/>
        <v>1987553128.9347439</v>
      </c>
      <c r="M57">
        <f t="shared" si="8"/>
        <v>-125375357.3108952</v>
      </c>
      <c r="N57" s="31">
        <f t="shared" si="9"/>
        <v>-450455607.49128479</v>
      </c>
      <c r="O57">
        <v>-52367214407.798958</v>
      </c>
      <c r="P57">
        <f t="shared" si="10"/>
        <v>-17848229996.318726</v>
      </c>
      <c r="Q57">
        <f t="shared" si="11"/>
        <v>17848229996.318726</v>
      </c>
      <c r="R57">
        <f t="shared" si="12"/>
        <v>34518984411.480232</v>
      </c>
    </row>
    <row r="58" spans="3:18" s="13" customFormat="1" x14ac:dyDescent="0.35">
      <c r="C58" s="13">
        <f t="shared" si="0"/>
        <v>77.5</v>
      </c>
      <c r="D58" s="16">
        <f t="shared" si="1"/>
        <v>20304845.19786099</v>
      </c>
      <c r="E58" s="13">
        <v>77.5</v>
      </c>
      <c r="F58" s="31">
        <f t="shared" si="2"/>
        <v>2.859852629136368</v>
      </c>
      <c r="G58" s="7">
        <f t="shared" si="3"/>
        <v>64409396.913125493</v>
      </c>
      <c r="H58" s="16">
        <f t="shared" si="4"/>
        <v>608051472.60089779</v>
      </c>
      <c r="I58" s="7">
        <f t="shared" si="5"/>
        <v>-64409394.053272866</v>
      </c>
      <c r="J58">
        <v>-1862177771.6238487</v>
      </c>
      <c r="K58">
        <f t="shared" si="6"/>
        <v>-2252192766.7553806</v>
      </c>
      <c r="L58">
        <f t="shared" si="7"/>
        <v>2252192766.7553806</v>
      </c>
      <c r="M58">
        <f t="shared" si="8"/>
        <v>-390014995.13153195</v>
      </c>
      <c r="N58" s="31">
        <f t="shared" si="9"/>
        <v>-608051469.74104512</v>
      </c>
      <c r="O58">
        <v>-52367214407.798958</v>
      </c>
      <c r="P58">
        <f t="shared" si="10"/>
        <v>-21261636475.46648</v>
      </c>
      <c r="Q58">
        <f t="shared" si="11"/>
        <v>21261636475.46648</v>
      </c>
      <c r="R58">
        <f t="shared" si="12"/>
        <v>31105577932.332478</v>
      </c>
    </row>
    <row r="59" spans="3:18" s="13" customFormat="1" x14ac:dyDescent="0.35">
      <c r="C59" s="13">
        <f t="shared" si="0"/>
        <v>78</v>
      </c>
      <c r="D59" s="16">
        <f t="shared" si="1"/>
        <v>25903019.30168796</v>
      </c>
      <c r="E59" s="13">
        <v>78</v>
      </c>
      <c r="F59" s="31">
        <f t="shared" si="2"/>
        <v>3.2406375827049714</v>
      </c>
      <c r="G59" s="7">
        <f t="shared" si="3"/>
        <v>82703302.709982097</v>
      </c>
      <c r="H59" s="16">
        <f t="shared" si="4"/>
        <v>820783635.74988115</v>
      </c>
      <c r="I59" s="7">
        <f t="shared" si="5"/>
        <v>-82703299.469344512</v>
      </c>
      <c r="J59">
        <v>-1862177771.6238487</v>
      </c>
      <c r="K59">
        <f t="shared" si="6"/>
        <v>-2552068762.9720006</v>
      </c>
      <c r="L59">
        <f t="shared" si="7"/>
        <v>2552068762.9720006</v>
      </c>
      <c r="M59">
        <f t="shared" si="8"/>
        <v>-689890991.34815192</v>
      </c>
      <c r="N59" s="31">
        <f t="shared" si="9"/>
        <v>-820783632.50924361</v>
      </c>
      <c r="O59">
        <v>-52367214407.798958</v>
      </c>
      <c r="P59">
        <f t="shared" si="10"/>
        <v>-25327844029.511398</v>
      </c>
      <c r="Q59">
        <f t="shared" si="11"/>
        <v>25327844029.511398</v>
      </c>
      <c r="R59">
        <f t="shared" si="12"/>
        <v>27039370378.28756</v>
      </c>
    </row>
    <row r="60" spans="3:18" s="13" customFormat="1" x14ac:dyDescent="0.35">
      <c r="C60" s="13">
        <f t="shared" si="0"/>
        <v>78.5</v>
      </c>
      <c r="D60" s="16">
        <f t="shared" si="1"/>
        <v>33044645.374311969</v>
      </c>
      <c r="E60" s="13">
        <v>78.5</v>
      </c>
      <c r="F60" s="31">
        <f t="shared" si="2"/>
        <v>3.6721234637923579</v>
      </c>
      <c r="G60" s="7">
        <f t="shared" si="3"/>
        <v>106193142.72363718</v>
      </c>
      <c r="H60" s="16">
        <f t="shared" si="4"/>
        <v>1107942019.8312318</v>
      </c>
      <c r="I60" s="7">
        <f t="shared" si="5"/>
        <v>-106193139.05151372</v>
      </c>
      <c r="J60">
        <v>-1862177771.6238487</v>
      </c>
      <c r="K60">
        <f t="shared" si="6"/>
        <v>-2891872784.1967368</v>
      </c>
      <c r="L60">
        <f t="shared" si="7"/>
        <v>2891872784.1967368</v>
      </c>
      <c r="M60">
        <f t="shared" si="8"/>
        <v>-1029695012.5728881</v>
      </c>
      <c r="N60" s="31">
        <f t="shared" si="9"/>
        <v>-1107942016.1591084</v>
      </c>
      <c r="O60">
        <v>-52367214407.798958</v>
      </c>
      <c r="P60">
        <f t="shared" si="10"/>
        <v>-30171698394.228001</v>
      </c>
      <c r="Q60">
        <f t="shared" si="11"/>
        <v>30171698394.228001</v>
      </c>
      <c r="R60">
        <f t="shared" si="12"/>
        <v>22195516013.570957</v>
      </c>
    </row>
    <row r="61" spans="3:18" s="13" customFormat="1" x14ac:dyDescent="0.35">
      <c r="C61" s="13">
        <f t="shared" si="0"/>
        <v>79</v>
      </c>
      <c r="D61" s="16">
        <f t="shared" si="1"/>
        <v>42155262.874814093</v>
      </c>
      <c r="E61" s="13">
        <v>79</v>
      </c>
      <c r="F61" s="31">
        <f t="shared" si="2"/>
        <v>4.1610610224667068</v>
      </c>
      <c r="G61" s="7">
        <f t="shared" si="3"/>
        <v>136354694.33509904</v>
      </c>
      <c r="H61" s="16">
        <f t="shared" si="4"/>
        <v>1495565293.7527335</v>
      </c>
      <c r="I61" s="7">
        <f t="shared" si="5"/>
        <v>-136354690.17403802</v>
      </c>
      <c r="J61">
        <v>-1862177771.6238487</v>
      </c>
      <c r="K61">
        <f t="shared" si="6"/>
        <v>-3276921185.1934338</v>
      </c>
      <c r="L61">
        <f t="shared" si="7"/>
        <v>3276921185.1934338</v>
      </c>
      <c r="M61">
        <f t="shared" si="8"/>
        <v>-1414743413.5695851</v>
      </c>
      <c r="N61" s="31">
        <f t="shared" si="9"/>
        <v>-1495565289.5916724</v>
      </c>
      <c r="O61">
        <v>-52367214407.798958</v>
      </c>
      <c r="P61">
        <f t="shared" si="10"/>
        <v>-35941921580.017838</v>
      </c>
      <c r="Q61">
        <f t="shared" si="11"/>
        <v>35941921580.017838</v>
      </c>
      <c r="R61">
        <f t="shared" si="12"/>
        <v>16425292827.78112</v>
      </c>
    </row>
    <row r="62" spans="3:18" s="13" customFormat="1" x14ac:dyDescent="0.35">
      <c r="C62" s="13">
        <f t="shared" si="0"/>
        <v>79.5</v>
      </c>
      <c r="D62" s="16">
        <f t="shared" si="1"/>
        <v>53777735.179634281</v>
      </c>
      <c r="E62" s="13">
        <v>79.5</v>
      </c>
      <c r="F62" s="31">
        <f t="shared" si="2"/>
        <v>4.7150998607248154</v>
      </c>
      <c r="G62" s="7">
        <f t="shared" si="3"/>
        <v>175082893.21095514</v>
      </c>
      <c r="H62" s="16">
        <f t="shared" si="4"/>
        <v>2018801984.077121</v>
      </c>
      <c r="I62" s="7">
        <f t="shared" si="5"/>
        <v>-175082888.49585527</v>
      </c>
      <c r="J62">
        <v>-1862177771.6238487</v>
      </c>
      <c r="K62">
        <f t="shared" si="6"/>
        <v>-3713238185.1386948</v>
      </c>
      <c r="L62">
        <f t="shared" si="7"/>
        <v>3713238185.1386948</v>
      </c>
      <c r="M62">
        <f t="shared" si="8"/>
        <v>-1851060413.5148461</v>
      </c>
      <c r="N62" s="31">
        <f t="shared" si="9"/>
        <v>-2018801979.3620212</v>
      </c>
      <c r="O62">
        <v>-52367214407.798958</v>
      </c>
      <c r="P62">
        <f t="shared" si="10"/>
        <v>-42815678119.098976</v>
      </c>
      <c r="Q62">
        <f t="shared" si="11"/>
        <v>42815678119.098976</v>
      </c>
      <c r="R62">
        <f t="shared" si="12"/>
        <v>9551536288.6999817</v>
      </c>
    </row>
    <row r="63" spans="3:18" s="13" customFormat="1" x14ac:dyDescent="0.35">
      <c r="C63" s="13">
        <f t="shared" si="0"/>
        <v>80</v>
      </c>
      <c r="D63" s="16">
        <f t="shared" si="1"/>
        <v>68604596.52782166</v>
      </c>
      <c r="E63" s="13">
        <v>80</v>
      </c>
      <c r="F63" s="31">
        <f t="shared" si="2"/>
        <v>5.3429081132359322</v>
      </c>
      <c r="G63" s="7">
        <f t="shared" si="3"/>
        <v>224810884.91009206</v>
      </c>
      <c r="H63" s="16">
        <f t="shared" si="4"/>
        <v>2725097638.9584088</v>
      </c>
      <c r="I63" s="7">
        <f t="shared" si="5"/>
        <v>-224810879.56718394</v>
      </c>
      <c r="J63">
        <v>-1862177771.6238487</v>
      </c>
      <c r="K63">
        <f t="shared" si="6"/>
        <v>-4207650118.673429</v>
      </c>
      <c r="L63">
        <f t="shared" si="7"/>
        <v>4207650118.673429</v>
      </c>
      <c r="M63">
        <f t="shared" si="8"/>
        <v>-2345472347.0495806</v>
      </c>
      <c r="N63" s="31">
        <f t="shared" si="9"/>
        <v>-2725097633.6155009</v>
      </c>
      <c r="O63">
        <v>-52367214407.798958</v>
      </c>
      <c r="P63">
        <f t="shared" si="10"/>
        <v>-51004014590.193764</v>
      </c>
      <c r="Q63">
        <f t="shared" si="11"/>
        <v>51004014590.193764</v>
      </c>
      <c r="R63">
        <f t="shared" si="12"/>
        <v>1363199817.6051941</v>
      </c>
    </row>
    <row r="64" spans="3:18" x14ac:dyDescent="0.35">
      <c r="C64">
        <f t="shared" si="0"/>
        <v>80.5</v>
      </c>
      <c r="D64" s="7">
        <f t="shared" si="1"/>
        <v>87519317.223451704</v>
      </c>
      <c r="E64">
        <v>80.5</v>
      </c>
      <c r="F64" s="31">
        <f t="shared" si="2"/>
        <v>6.0543080633914927</v>
      </c>
      <c r="G64" s="7">
        <f t="shared" si="3"/>
        <v>288662890.17262083</v>
      </c>
      <c r="H64" s="7">
        <f t="shared" si="4"/>
        <v>3678497049.4525819</v>
      </c>
      <c r="I64" s="7">
        <f t="shared" si="5"/>
        <v>-288662884.11831278</v>
      </c>
      <c r="J64">
        <v>-1862177771.6238487</v>
      </c>
      <c r="K64">
        <f t="shared" si="6"/>
        <v>-4767892236.3360882</v>
      </c>
      <c r="L64">
        <f t="shared" si="7"/>
        <v>4767892236.3360882</v>
      </c>
      <c r="M64">
        <f t="shared" si="8"/>
        <v>-2905714464.7122393</v>
      </c>
      <c r="N64" s="31">
        <f t="shared" si="9"/>
        <v>-3678497043.3982739</v>
      </c>
      <c r="O64">
        <v>-52367214407.798958</v>
      </c>
      <c r="P64">
        <f t="shared" si="10"/>
        <v>-60758339431.734489</v>
      </c>
      <c r="Q64">
        <f t="shared" si="11"/>
        <v>60758339431.734489</v>
      </c>
      <c r="R64">
        <f t="shared" si="12"/>
        <v>-8391125023.9355316</v>
      </c>
    </row>
    <row r="65" spans="3:18" x14ac:dyDescent="0.35">
      <c r="C65">
        <f t="shared" si="0"/>
        <v>81</v>
      </c>
      <c r="D65" s="7">
        <f t="shared" si="1"/>
        <v>111648945.9150587</v>
      </c>
      <c r="E65">
        <v>81</v>
      </c>
      <c r="F65" s="31">
        <f t="shared" si="2"/>
        <v>6.8604298164220818</v>
      </c>
      <c r="G65" s="7">
        <f t="shared" si="3"/>
        <v>370650487.83618718</v>
      </c>
      <c r="H65" s="7">
        <f t="shared" si="4"/>
        <v>4965451640.8459034</v>
      </c>
      <c r="I65" s="7">
        <f t="shared" si="5"/>
        <v>-370650480.97575736</v>
      </c>
      <c r="J65">
        <v>-1862177771.6238487</v>
      </c>
      <c r="K65">
        <f t="shared" si="6"/>
        <v>-5402729725.3084154</v>
      </c>
      <c r="L65">
        <f t="shared" si="7"/>
        <v>5402729725.3084154</v>
      </c>
      <c r="M65">
        <f t="shared" si="8"/>
        <v>-3540551953.6845665</v>
      </c>
      <c r="N65" s="31">
        <f t="shared" si="9"/>
        <v>-4965451633.9854736</v>
      </c>
      <c r="O65">
        <v>-52367214407.798958</v>
      </c>
      <c r="P65">
        <f t="shared" si="10"/>
        <v>-72378141994.827728</v>
      </c>
      <c r="Q65">
        <f t="shared" si="11"/>
        <v>72378141994.827728</v>
      </c>
      <c r="R65">
        <f t="shared" si="12"/>
        <v>-20010927587.02877</v>
      </c>
    </row>
    <row r="66" spans="3:18" x14ac:dyDescent="0.35">
      <c r="C66">
        <f t="shared" si="0"/>
        <v>81.5</v>
      </c>
      <c r="D66" s="7">
        <f t="shared" si="1"/>
        <v>142431265.68409088</v>
      </c>
      <c r="E66">
        <v>81.5</v>
      </c>
      <c r="F66" s="31">
        <f t="shared" si="2"/>
        <v>7.7738854338522136</v>
      </c>
      <c r="G66" s="7">
        <f t="shared" si="3"/>
        <v>475924647.0893749</v>
      </c>
      <c r="H66" s="7">
        <f t="shared" si="4"/>
        <v>6702658630.9885626</v>
      </c>
      <c r="I66" s="7">
        <f t="shared" si="5"/>
        <v>-475924639.31548947</v>
      </c>
      <c r="J66">
        <v>-1862177771.6238487</v>
      </c>
      <c r="K66">
        <f t="shared" si="6"/>
        <v>-6122094843.8862352</v>
      </c>
      <c r="L66">
        <f t="shared" si="7"/>
        <v>6122094843.8862352</v>
      </c>
      <c r="M66">
        <f t="shared" si="8"/>
        <v>-4259917072.2623863</v>
      </c>
      <c r="N66" s="31">
        <f t="shared" si="9"/>
        <v>-6702658623.2146769</v>
      </c>
      <c r="O66">
        <v>-52367214407.798958</v>
      </c>
      <c r="P66">
        <f t="shared" si="10"/>
        <v>-86220187835.895233</v>
      </c>
      <c r="Q66">
        <f t="shared" si="11"/>
        <v>86220187835.895233</v>
      </c>
      <c r="R66">
        <f t="shared" si="12"/>
        <v>-33852973428.096275</v>
      </c>
    </row>
    <row r="67" spans="3:18" x14ac:dyDescent="0.35">
      <c r="C67">
        <f t="shared" si="0"/>
        <v>82</v>
      </c>
      <c r="D67" s="7">
        <f t="shared" si="1"/>
        <v>181700465.49123675</v>
      </c>
      <c r="E67">
        <v>82</v>
      </c>
      <c r="F67" s="31">
        <f t="shared" si="2"/>
        <v>8.8089662536883697</v>
      </c>
      <c r="G67" s="7">
        <f t="shared" si="3"/>
        <v>611099343.29090106</v>
      </c>
      <c r="H67" s="7">
        <f t="shared" si="4"/>
        <v>9047642787.2152328</v>
      </c>
      <c r="I67" s="7">
        <f t="shared" si="5"/>
        <v>-611099334.48193479</v>
      </c>
      <c r="J67">
        <v>-1862177771.6238487</v>
      </c>
      <c r="K67">
        <f t="shared" si="6"/>
        <v>-6937242315.1929274</v>
      </c>
      <c r="L67">
        <f t="shared" si="7"/>
        <v>6937242315.1929274</v>
      </c>
      <c r="M67">
        <f t="shared" si="8"/>
        <v>-5075064543.5690784</v>
      </c>
      <c r="N67" s="31">
        <f t="shared" si="9"/>
        <v>-9047642778.4062672</v>
      </c>
      <c r="O67">
        <v>-52367214407.798958</v>
      </c>
      <c r="P67">
        <f t="shared" si="10"/>
        <v>-102709472574.24176</v>
      </c>
      <c r="Q67">
        <f t="shared" si="11"/>
        <v>102709472574.24176</v>
      </c>
      <c r="R67">
        <f t="shared" si="12"/>
        <v>-50342258166.442802</v>
      </c>
    </row>
    <row r="68" spans="3:18" x14ac:dyDescent="0.35">
      <c r="C68">
        <f t="shared" ref="C68:C83" si="13">C67+0.5</f>
        <v>82.5</v>
      </c>
      <c r="D68" s="7">
        <f t="shared" ref="D68:D83" si="14">1.43*10^(7)*EXP(-0.15*58.7)*EXP((0.637-0.15)*(C68-58.7))</f>
        <v>231796431.78176045</v>
      </c>
      <c r="E68">
        <v>82.5</v>
      </c>
      <c r="F68" s="31">
        <f t="shared" ref="F68:F83" si="15">1.43*10^(7)*EXP(-0.15*87)*EXP((0.4-0.15)*(E68-87))</f>
        <v>9.9818664834848541</v>
      </c>
      <c r="G68" s="7">
        <f t="shared" ref="G68:G83" si="16">1.43*10^(7)*(EXP(-0.15*57.3))*(EXP((0.65-0.15)*(E68-57.3)))</f>
        <v>784667088.90670419</v>
      </c>
      <c r="H68" s="7">
        <f t="shared" ref="H68:H83" si="17">1.43*10^(7)*EXP(-0.15*57)*EXP((0.75-0.15)*(E68-57))</f>
        <v>12213040304.123966</v>
      </c>
      <c r="I68" s="7">
        <f t="shared" ref="I68:I83" si="18">F68-G68</f>
        <v>-784667078.92483771</v>
      </c>
      <c r="J68">
        <v>-1862177771.6238487</v>
      </c>
      <c r="K68">
        <f t="shared" ref="K68:K83" si="19">(I68/F68)*100</f>
        <v>-7860925411.3254366</v>
      </c>
      <c r="L68">
        <f t="shared" ref="L68:L83" si="20">ABS(K68)</f>
        <v>7860925411.3254366</v>
      </c>
      <c r="M68">
        <f t="shared" ref="M68:M83" si="21">K68-J68</f>
        <v>-5998747639.7015877</v>
      </c>
      <c r="N68" s="31">
        <f t="shared" ref="N68:N83" si="22">F68-H68</f>
        <v>-12213040294.142099</v>
      </c>
      <c r="O68">
        <v>-52367214407.798958</v>
      </c>
      <c r="P68">
        <f t="shared" ref="P68:P83" si="23">(N68/F68)*100</f>
        <v>-122352270633.4407</v>
      </c>
      <c r="Q68">
        <f t="shared" ref="Q68:Q83" si="24">ABS(P68)</f>
        <v>122352270633.4407</v>
      </c>
      <c r="R68">
        <f t="shared" ref="R68:R83" si="25">P68-O68</f>
        <v>-69985056225.641754</v>
      </c>
    </row>
    <row r="69" spans="3:18" x14ac:dyDescent="0.35">
      <c r="C69">
        <f t="shared" si="13"/>
        <v>83</v>
      </c>
      <c r="D69" s="7">
        <f t="shared" si="14"/>
        <v>295704172.47691411</v>
      </c>
      <c r="E69">
        <v>83</v>
      </c>
      <c r="F69" s="31">
        <f t="shared" si="15"/>
        <v>11.310936564480462</v>
      </c>
      <c r="G69" s="7">
        <f t="shared" si="16"/>
        <v>1007532485.7945882</v>
      </c>
      <c r="H69" s="7">
        <f t="shared" si="17"/>
        <v>16485880021.802456</v>
      </c>
      <c r="I69" s="7">
        <f t="shared" si="18"/>
        <v>-1007532474.4836516</v>
      </c>
      <c r="J69">
        <v>-1862177771.6238487</v>
      </c>
      <c r="K69">
        <f t="shared" si="19"/>
        <v>-8907595482.8319721</v>
      </c>
      <c r="L69">
        <f t="shared" si="20"/>
        <v>8907595482.8319721</v>
      </c>
      <c r="M69">
        <f t="shared" si="21"/>
        <v>-7045417711.2081232</v>
      </c>
      <c r="N69" s="31">
        <f t="shared" si="22"/>
        <v>-16485880010.49152</v>
      </c>
      <c r="O69">
        <v>-52367214407.798958</v>
      </c>
      <c r="P69">
        <f t="shared" si="23"/>
        <v>-145751679505.14233</v>
      </c>
      <c r="Q69">
        <f t="shared" si="24"/>
        <v>145751679505.14233</v>
      </c>
      <c r="R69">
        <f t="shared" si="25"/>
        <v>-93384465097.343384</v>
      </c>
    </row>
    <row r="70" spans="3:18" x14ac:dyDescent="0.35">
      <c r="C70">
        <f t="shared" si="13"/>
        <v>83.5</v>
      </c>
      <c r="D70" s="7">
        <f t="shared" si="14"/>
        <v>377231681.04064506</v>
      </c>
      <c r="E70">
        <v>83.5</v>
      </c>
      <c r="F70" s="31">
        <f t="shared" si="15"/>
        <v>12.81697027077804</v>
      </c>
      <c r="G70" s="7">
        <f t="shared" si="16"/>
        <v>1293697319.8988318</v>
      </c>
      <c r="H70" s="7">
        <f t="shared" si="17"/>
        <v>22253610348.071293</v>
      </c>
      <c r="I70" s="7">
        <f t="shared" si="18"/>
        <v>-1293697307.0818615</v>
      </c>
      <c r="J70">
        <v>-1862177771.6238487</v>
      </c>
      <c r="K70">
        <f t="shared" si="19"/>
        <v>-10093628055.230942</v>
      </c>
      <c r="L70">
        <f t="shared" si="20"/>
        <v>10093628055.230942</v>
      </c>
      <c r="M70">
        <f t="shared" si="21"/>
        <v>-8231450283.6070929</v>
      </c>
      <c r="N70" s="31">
        <f t="shared" si="22"/>
        <v>-22253610335.254322</v>
      </c>
      <c r="O70">
        <v>-52367214407.798958</v>
      </c>
      <c r="P70">
        <f t="shared" si="23"/>
        <v>-173626136794.52222</v>
      </c>
      <c r="Q70">
        <f t="shared" si="24"/>
        <v>173626136794.52222</v>
      </c>
      <c r="R70">
        <f t="shared" si="25"/>
        <v>-121258922386.72327</v>
      </c>
    </row>
    <row r="71" spans="3:18" x14ac:dyDescent="0.35">
      <c r="C71">
        <f t="shared" si="13"/>
        <v>84</v>
      </c>
      <c r="D71" s="7">
        <f t="shared" si="14"/>
        <v>481236838.79320472</v>
      </c>
      <c r="E71">
        <v>84</v>
      </c>
      <c r="F71" s="31">
        <f t="shared" si="15"/>
        <v>14.523530035335636</v>
      </c>
      <c r="G71" s="7">
        <f t="shared" si="16"/>
        <v>1661140240.2509122</v>
      </c>
      <c r="H71" s="7">
        <f t="shared" si="17"/>
        <v>30039231928.708542</v>
      </c>
      <c r="I71" s="7">
        <f t="shared" si="18"/>
        <v>-1661140225.7273822</v>
      </c>
      <c r="J71">
        <v>-1862177771.6238487</v>
      </c>
      <c r="K71">
        <f t="shared" si="19"/>
        <v>-11437579029.931711</v>
      </c>
      <c r="L71">
        <f t="shared" si="20"/>
        <v>11437579029.931711</v>
      </c>
      <c r="M71">
        <f t="shared" si="21"/>
        <v>-9575401258.3078632</v>
      </c>
      <c r="N71" s="31">
        <f t="shared" si="22"/>
        <v>-30039231914.185013</v>
      </c>
      <c r="O71">
        <v>-52367214407.798958</v>
      </c>
      <c r="P71">
        <f t="shared" si="23"/>
        <v>-206831478580.61914</v>
      </c>
      <c r="Q71">
        <f t="shared" si="24"/>
        <v>206831478580.61914</v>
      </c>
      <c r="R71">
        <f t="shared" si="25"/>
        <v>-154464264172.82019</v>
      </c>
    </row>
    <row r="72" spans="3:18" x14ac:dyDescent="0.35">
      <c r="C72">
        <f t="shared" si="13"/>
        <v>84.5</v>
      </c>
      <c r="D72" s="7">
        <f t="shared" si="14"/>
        <v>613916875.6261611</v>
      </c>
      <c r="E72">
        <v>84.5</v>
      </c>
      <c r="F72" s="31">
        <f t="shared" si="15"/>
        <v>16.457315592610168</v>
      </c>
      <c r="G72" s="7">
        <f t="shared" si="16"/>
        <v>2132946289.1649525</v>
      </c>
      <c r="H72" s="7">
        <f t="shared" si="17"/>
        <v>40548721791.785538</v>
      </c>
      <c r="I72" s="7">
        <f t="shared" si="18"/>
        <v>-2132946272.7076368</v>
      </c>
      <c r="J72">
        <v>-1862177771.6238487</v>
      </c>
      <c r="K72">
        <f t="shared" si="19"/>
        <v>-12960474997.911531</v>
      </c>
      <c r="L72">
        <f t="shared" si="20"/>
        <v>12960474997.911531</v>
      </c>
      <c r="M72">
        <f t="shared" si="21"/>
        <v>-11098297226.287683</v>
      </c>
      <c r="N72" s="31">
        <f t="shared" si="22"/>
        <v>-40548721775.328224</v>
      </c>
      <c r="O72">
        <v>-52367214407.798958</v>
      </c>
      <c r="P72">
        <f t="shared" si="23"/>
        <v>-246387216354.62729</v>
      </c>
      <c r="Q72">
        <f t="shared" si="24"/>
        <v>246387216354.62729</v>
      </c>
      <c r="R72">
        <f t="shared" si="25"/>
        <v>-194020001946.82834</v>
      </c>
    </row>
    <row r="73" spans="3:18" x14ac:dyDescent="0.35">
      <c r="C73">
        <f t="shared" si="13"/>
        <v>85</v>
      </c>
      <c r="D73" s="7">
        <f t="shared" si="14"/>
        <v>783177636.8652941</v>
      </c>
      <c r="E73">
        <v>85</v>
      </c>
      <c r="F73" s="31">
        <f t="shared" si="15"/>
        <v>18.648581705398769</v>
      </c>
      <c r="G73" s="7">
        <f t="shared" si="16"/>
        <v>2738757247.7175999</v>
      </c>
      <c r="H73" s="7">
        <f t="shared" si="17"/>
        <v>54735049246.590752</v>
      </c>
      <c r="I73" s="7">
        <f t="shared" si="18"/>
        <v>-2738757229.0690184</v>
      </c>
      <c r="J73">
        <v>-1862177771.6238487</v>
      </c>
      <c r="K73">
        <f t="shared" si="19"/>
        <v>-14686142208.209579</v>
      </c>
      <c r="L73">
        <f t="shared" si="20"/>
        <v>14686142208.209579</v>
      </c>
      <c r="M73">
        <f t="shared" si="21"/>
        <v>-12823964436.585732</v>
      </c>
      <c r="N73" s="31">
        <f t="shared" si="22"/>
        <v>-54735049227.942169</v>
      </c>
      <c r="O73">
        <v>-52367214407.798958</v>
      </c>
      <c r="P73">
        <f t="shared" si="23"/>
        <v>-293507839323.2251</v>
      </c>
      <c r="Q73">
        <f t="shared" si="24"/>
        <v>293507839323.2251</v>
      </c>
      <c r="R73">
        <f t="shared" si="25"/>
        <v>-241140624915.42615</v>
      </c>
    </row>
    <row r="74" spans="3:18" x14ac:dyDescent="0.35">
      <c r="C74">
        <f t="shared" si="13"/>
        <v>85.5</v>
      </c>
      <c r="D74" s="7">
        <f t="shared" si="14"/>
        <v>999104659.34057808</v>
      </c>
      <c r="E74">
        <v>85.5</v>
      </c>
      <c r="F74" s="31">
        <f t="shared" si="15"/>
        <v>21.131611511362934</v>
      </c>
      <c r="G74" s="7">
        <f t="shared" si="16"/>
        <v>3516633916.2071629</v>
      </c>
      <c r="H74" s="7">
        <f t="shared" si="17"/>
        <v>73884588308.616592</v>
      </c>
      <c r="I74" s="7">
        <f t="shared" si="18"/>
        <v>-3516633895.0755515</v>
      </c>
      <c r="J74">
        <v>-1862177771.6238487</v>
      </c>
      <c r="K74">
        <f t="shared" si="19"/>
        <v>-16641579338.06695</v>
      </c>
      <c r="L74">
        <f t="shared" si="20"/>
        <v>16641579338.06695</v>
      </c>
      <c r="M74">
        <f t="shared" si="21"/>
        <v>-14779401566.443102</v>
      </c>
      <c r="N74" s="31">
        <f t="shared" si="22"/>
        <v>-73884588287.484985</v>
      </c>
      <c r="O74">
        <v>-52367214407.798958</v>
      </c>
      <c r="P74">
        <f t="shared" si="23"/>
        <v>-349640103158.98346</v>
      </c>
      <c r="Q74">
        <f t="shared" si="24"/>
        <v>349640103158.98346</v>
      </c>
      <c r="R74">
        <f t="shared" si="25"/>
        <v>-297272888751.18451</v>
      </c>
    </row>
    <row r="75" spans="3:18" x14ac:dyDescent="0.35">
      <c r="C75">
        <f t="shared" si="13"/>
        <v>86</v>
      </c>
      <c r="D75" s="7">
        <f t="shared" si="14"/>
        <v>1274564126.1048188</v>
      </c>
      <c r="E75">
        <v>86</v>
      </c>
      <c r="F75" s="31">
        <f t="shared" si="15"/>
        <v>23.945252894910048</v>
      </c>
      <c r="G75" s="7">
        <f t="shared" si="16"/>
        <v>4515447329.5961475</v>
      </c>
      <c r="H75" s="7">
        <f t="shared" si="17"/>
        <v>99733762272.513184</v>
      </c>
      <c r="I75" s="7">
        <f t="shared" si="18"/>
        <v>-4515447305.6508951</v>
      </c>
      <c r="J75">
        <v>-1862177771.6238487</v>
      </c>
      <c r="K75">
        <f t="shared" si="19"/>
        <v>-18857379896.834278</v>
      </c>
      <c r="L75">
        <f t="shared" si="20"/>
        <v>18857379896.834278</v>
      </c>
      <c r="M75">
        <f t="shared" si="21"/>
        <v>-16995202125.21043</v>
      </c>
      <c r="N75" s="31">
        <f t="shared" si="22"/>
        <v>-99733762248.567932</v>
      </c>
      <c r="O75">
        <v>-52367214407.798958</v>
      </c>
      <c r="P75">
        <f t="shared" si="23"/>
        <v>-416507450083.21863</v>
      </c>
      <c r="Q75">
        <f t="shared" si="24"/>
        <v>416507450083.21863</v>
      </c>
      <c r="R75">
        <f t="shared" si="25"/>
        <v>-364140235675.41968</v>
      </c>
    </row>
    <row r="76" spans="3:18" x14ac:dyDescent="0.35">
      <c r="C76">
        <f t="shared" si="13"/>
        <v>86.5</v>
      </c>
      <c r="D76" s="7">
        <f t="shared" si="14"/>
        <v>1625969508.1649837</v>
      </c>
      <c r="E76">
        <v>86.5</v>
      </c>
      <c r="F76" s="31">
        <f t="shared" si="15"/>
        <v>27.133526276161266</v>
      </c>
      <c r="G76" s="7">
        <f t="shared" si="16"/>
        <v>5797949138.9162426</v>
      </c>
      <c r="H76" s="7">
        <f t="shared" si="17"/>
        <v>134626497416.24329</v>
      </c>
      <c r="I76" s="7">
        <f t="shared" si="18"/>
        <v>-5797949111.7827168</v>
      </c>
      <c r="J76">
        <v>-1862177771.6238487</v>
      </c>
      <c r="K76">
        <f t="shared" si="19"/>
        <v>-21368210872.306072</v>
      </c>
      <c r="L76">
        <f t="shared" si="20"/>
        <v>21368210872.306072</v>
      </c>
      <c r="M76">
        <f t="shared" si="21"/>
        <v>-19506033100.682224</v>
      </c>
      <c r="N76" s="31">
        <f t="shared" si="22"/>
        <v>-134626497389.10976</v>
      </c>
      <c r="O76">
        <v>-52367214407.798958</v>
      </c>
      <c r="P76">
        <f t="shared" si="23"/>
        <v>-496162924121.61969</v>
      </c>
      <c r="Q76">
        <f t="shared" si="24"/>
        <v>496162924121.61969</v>
      </c>
      <c r="R76">
        <f t="shared" si="25"/>
        <v>-443795709713.82074</v>
      </c>
    </row>
    <row r="77" spans="3:18" x14ac:dyDescent="0.35">
      <c r="C77">
        <f t="shared" si="13"/>
        <v>87</v>
      </c>
      <c r="D77" s="7">
        <f t="shared" si="14"/>
        <v>2074259574.1823452</v>
      </c>
      <c r="E77">
        <v>87</v>
      </c>
      <c r="F77" s="31">
        <f t="shared" si="15"/>
        <v>30.746313326080223</v>
      </c>
      <c r="G77" s="7">
        <f t="shared" si="16"/>
        <v>7444714059.0312595</v>
      </c>
      <c r="H77" s="7">
        <f t="shared" si="17"/>
        <v>181726763270.42416</v>
      </c>
      <c r="I77" s="7">
        <f t="shared" si="18"/>
        <v>-7444714028.2849464</v>
      </c>
      <c r="J77">
        <v>-1862177771.6238487</v>
      </c>
      <c r="K77">
        <f t="shared" si="19"/>
        <v>-24213355108.074207</v>
      </c>
      <c r="L77">
        <f t="shared" si="20"/>
        <v>24213355108.074207</v>
      </c>
      <c r="M77">
        <f t="shared" si="21"/>
        <v>-22351177336.450359</v>
      </c>
      <c r="N77" s="31">
        <f t="shared" si="22"/>
        <v>-181726763239.67786</v>
      </c>
      <c r="O77">
        <v>-52367214407.798958</v>
      </c>
      <c r="P77">
        <f t="shared" si="23"/>
        <v>-591052206202.3291</v>
      </c>
      <c r="Q77">
        <f t="shared" si="24"/>
        <v>591052206202.3291</v>
      </c>
      <c r="R77">
        <f t="shared" si="25"/>
        <v>-538684991794.53015</v>
      </c>
    </row>
    <row r="78" spans="3:18" x14ac:dyDescent="0.35">
      <c r="C78">
        <f t="shared" si="13"/>
        <v>87.5</v>
      </c>
      <c r="D78" s="7">
        <f t="shared" si="14"/>
        <v>2646146043.625906</v>
      </c>
      <c r="E78">
        <v>87.5</v>
      </c>
      <c r="F78" s="31">
        <f t="shared" si="15"/>
        <v>34.840137382955753</v>
      </c>
      <c r="G78" s="7">
        <f t="shared" si="16"/>
        <v>9559202071.7686996</v>
      </c>
      <c r="H78" s="7">
        <f t="shared" si="17"/>
        <v>245305471972.86151</v>
      </c>
      <c r="I78" s="7">
        <f t="shared" si="18"/>
        <v>-9559202036.9285622</v>
      </c>
      <c r="J78">
        <v>-1862177771.6238487</v>
      </c>
      <c r="K78">
        <f t="shared" si="19"/>
        <v>-27437325897.586864</v>
      </c>
      <c r="L78">
        <f t="shared" si="20"/>
        <v>27437325897.586864</v>
      </c>
      <c r="M78">
        <f t="shared" si="21"/>
        <v>-25575148125.963017</v>
      </c>
      <c r="N78" s="31">
        <f t="shared" si="22"/>
        <v>-245305471938.02136</v>
      </c>
      <c r="O78">
        <v>-52367214407.798958</v>
      </c>
      <c r="P78">
        <f t="shared" si="23"/>
        <v>-704088704478.03674</v>
      </c>
      <c r="Q78">
        <f t="shared" si="24"/>
        <v>704088704478.03674</v>
      </c>
      <c r="R78">
        <f t="shared" si="25"/>
        <v>-651721490070.23779</v>
      </c>
    </row>
    <row r="79" spans="3:18" x14ac:dyDescent="0.35">
      <c r="C79">
        <f t="shared" si="13"/>
        <v>88</v>
      </c>
      <c r="D79" s="7">
        <f t="shared" si="14"/>
        <v>3375705225.7826428</v>
      </c>
      <c r="E79">
        <v>88</v>
      </c>
      <c r="F79" s="31">
        <f t="shared" si="15"/>
        <v>39.479047780132014</v>
      </c>
      <c r="G79" s="7">
        <f t="shared" si="16"/>
        <v>12274258423.405127</v>
      </c>
      <c r="H79" s="7">
        <f t="shared" si="17"/>
        <v>331127751889.15454</v>
      </c>
      <c r="I79" s="7">
        <f t="shared" si="18"/>
        <v>-12274258383.926079</v>
      </c>
      <c r="J79">
        <v>-1862177771.6238487</v>
      </c>
      <c r="K79">
        <f t="shared" si="19"/>
        <v>-31090563410.45578</v>
      </c>
      <c r="L79">
        <f t="shared" si="20"/>
        <v>31090563410.45578</v>
      </c>
      <c r="M79">
        <f t="shared" si="21"/>
        <v>-29228385638.831932</v>
      </c>
      <c r="N79" s="31">
        <f t="shared" si="22"/>
        <v>-331127751849.67548</v>
      </c>
      <c r="O79">
        <v>-52367214407.798958</v>
      </c>
      <c r="P79">
        <f t="shared" si="23"/>
        <v>-838743005388.08044</v>
      </c>
      <c r="Q79">
        <f t="shared" si="24"/>
        <v>838743005388.08044</v>
      </c>
      <c r="R79">
        <f t="shared" si="25"/>
        <v>-786375790980.28149</v>
      </c>
    </row>
    <row r="80" spans="3:18" x14ac:dyDescent="0.35">
      <c r="C80">
        <f t="shared" si="13"/>
        <v>88.5</v>
      </c>
      <c r="D80" s="7">
        <f t="shared" si="14"/>
        <v>4306408483.6986666</v>
      </c>
      <c r="E80">
        <v>88.5</v>
      </c>
      <c r="F80" s="31">
        <f t="shared" si="15"/>
        <v>44.735621920607919</v>
      </c>
      <c r="G80" s="7">
        <f t="shared" si="16"/>
        <v>15760459786.64579</v>
      </c>
      <c r="H80" s="7">
        <f t="shared" si="17"/>
        <v>446975712320.41711</v>
      </c>
      <c r="I80" s="7">
        <f t="shared" si="18"/>
        <v>-15760459741.910168</v>
      </c>
      <c r="J80">
        <v>-1862177771.6238487</v>
      </c>
      <c r="K80">
        <f t="shared" si="19"/>
        <v>-35230223846.848885</v>
      </c>
      <c r="L80">
        <f t="shared" si="20"/>
        <v>35230223846.848885</v>
      </c>
      <c r="M80">
        <f t="shared" si="21"/>
        <v>-33368046075.225037</v>
      </c>
      <c r="N80" s="31">
        <f t="shared" si="22"/>
        <v>-446975712275.68152</v>
      </c>
      <c r="O80">
        <v>-52367214407.798958</v>
      </c>
      <c r="P80">
        <f t="shared" si="23"/>
        <v>-999149431897.75488</v>
      </c>
      <c r="Q80">
        <f t="shared" si="24"/>
        <v>999149431897.75488</v>
      </c>
      <c r="R80">
        <f t="shared" si="25"/>
        <v>-946782217489.95593</v>
      </c>
    </row>
    <row r="81" spans="3:18" x14ac:dyDescent="0.35">
      <c r="C81">
        <f t="shared" si="13"/>
        <v>89</v>
      </c>
      <c r="D81" s="7">
        <f t="shared" si="14"/>
        <v>5493712509.8570194</v>
      </c>
      <c r="E81">
        <v>89</v>
      </c>
      <c r="F81" s="31">
        <f t="shared" si="15"/>
        <v>50.692100776319272</v>
      </c>
      <c r="G81" s="7">
        <f t="shared" si="16"/>
        <v>20236830944.738255</v>
      </c>
      <c r="H81" s="7">
        <f t="shared" si="17"/>
        <v>603354102048.27332</v>
      </c>
      <c r="I81" s="7">
        <f t="shared" si="18"/>
        <v>-20236830894.046154</v>
      </c>
      <c r="J81">
        <v>-1862177771.6238487</v>
      </c>
      <c r="K81">
        <f t="shared" si="19"/>
        <v>-39921073666.569672</v>
      </c>
      <c r="L81">
        <f t="shared" si="20"/>
        <v>39921073666.569672</v>
      </c>
      <c r="M81">
        <f t="shared" si="21"/>
        <v>-38058895894.945824</v>
      </c>
      <c r="N81" s="31">
        <f t="shared" si="22"/>
        <v>-603354101997.58118</v>
      </c>
      <c r="O81">
        <v>-52367214407.798958</v>
      </c>
      <c r="P81">
        <f t="shared" si="23"/>
        <v>-1190232980597.7126</v>
      </c>
      <c r="Q81">
        <f t="shared" si="24"/>
        <v>1190232980597.7126</v>
      </c>
      <c r="R81">
        <f t="shared" si="25"/>
        <v>-1137865766189.9136</v>
      </c>
    </row>
    <row r="82" spans="3:18" x14ac:dyDescent="0.35">
      <c r="C82">
        <f t="shared" si="13"/>
        <v>89.5</v>
      </c>
      <c r="D82" s="7">
        <f t="shared" si="14"/>
        <v>7008363757.224885</v>
      </c>
      <c r="E82">
        <v>89.5</v>
      </c>
      <c r="F82" s="31">
        <f t="shared" si="15"/>
        <v>57.441675577393845</v>
      </c>
      <c r="G82" s="7">
        <f t="shared" si="16"/>
        <v>25984605286.25692</v>
      </c>
      <c r="H82" s="7">
        <f t="shared" si="17"/>
        <v>814442848736.97278</v>
      </c>
      <c r="I82" s="7">
        <f t="shared" si="18"/>
        <v>-25984605228.815243</v>
      </c>
      <c r="J82">
        <v>-1862177771.6238487</v>
      </c>
      <c r="K82">
        <f t="shared" si="19"/>
        <v>-45236502883.355087</v>
      </c>
      <c r="L82">
        <f t="shared" si="20"/>
        <v>45236502883.355087</v>
      </c>
      <c r="M82">
        <f t="shared" si="21"/>
        <v>-43374325111.731239</v>
      </c>
      <c r="N82" s="31">
        <f t="shared" si="22"/>
        <v>-814442848679.53113</v>
      </c>
      <c r="O82">
        <v>-52367214407.798958</v>
      </c>
      <c r="P82">
        <f t="shared" si="23"/>
        <v>-1417860535043.4014</v>
      </c>
      <c r="Q82">
        <f t="shared" si="24"/>
        <v>1417860535043.4014</v>
      </c>
      <c r="R82">
        <f t="shared" si="25"/>
        <v>-1365493320635.6023</v>
      </c>
    </row>
    <row r="83" spans="3:18" x14ac:dyDescent="0.35">
      <c r="C83">
        <f t="shared" si="13"/>
        <v>90</v>
      </c>
      <c r="D83" s="7">
        <f t="shared" si="14"/>
        <v>8940613922.8173275</v>
      </c>
      <c r="E83">
        <v>90</v>
      </c>
      <c r="F83" s="31">
        <f t="shared" si="15"/>
        <v>65.089945822090343</v>
      </c>
      <c r="G83" s="7">
        <f t="shared" si="16"/>
        <v>33364893630.152527</v>
      </c>
      <c r="H83" s="7">
        <f t="shared" si="17"/>
        <v>1099382852634.894</v>
      </c>
      <c r="I83" s="7">
        <f t="shared" si="18"/>
        <v>-33364893565.06258</v>
      </c>
      <c r="J83">
        <v>-1862177771.6238487</v>
      </c>
      <c r="K83">
        <f t="shared" si="19"/>
        <v>-51259673277.741676</v>
      </c>
      <c r="L83">
        <f t="shared" si="20"/>
        <v>51259673277.741676</v>
      </c>
      <c r="M83">
        <f t="shared" si="21"/>
        <v>-49397495506.117828</v>
      </c>
      <c r="N83" s="31">
        <f t="shared" si="22"/>
        <v>-1099382852569.8041</v>
      </c>
      <c r="O83">
        <v>-52367214407.798958</v>
      </c>
      <c r="P83">
        <f t="shared" si="23"/>
        <v>-1689020998073.5513</v>
      </c>
      <c r="Q83">
        <f t="shared" si="24"/>
        <v>1689020998073.5513</v>
      </c>
      <c r="R83">
        <f t="shared" si="25"/>
        <v>-1636653783665.7522</v>
      </c>
    </row>
    <row r="84" spans="3:18" x14ac:dyDescent="0.35">
      <c r="I84" s="7">
        <f>AVERAGE(I3:I83)</f>
        <v>-1862177771.6238487</v>
      </c>
      <c r="N84" s="31">
        <f>AVERAGE(N3:N83)</f>
        <v>-52367214407.798958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VLF_Events</vt:lpstr>
      <vt:lpstr>Ne Calculation</vt:lpstr>
      <vt:lpstr>%Ne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2022-08-30T08:45:54Z</dcterms:modified>
</cp:coreProperties>
</file>