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yang3\Desktop\MnCNC\Dataset\kinetics\"/>
    </mc:Choice>
  </mc:AlternateContent>
  <bookViews>
    <workbookView xWindow="0" yWindow="0" windowWidth="28800" windowHeight="12300" activeTab="4"/>
  </bookViews>
  <sheets>
    <sheet name="Figure S31" sheetId="2" r:id="rId1"/>
    <sheet name="Figure S33" sheetId="1" r:id="rId2"/>
    <sheet name="Figure S35" sheetId="3" r:id="rId3"/>
    <sheet name="Figure S37" sheetId="4" r:id="rId4"/>
    <sheet name="Figure S39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5" l="1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6" i="5"/>
  <c r="L5" i="5"/>
  <c r="K5" i="5"/>
  <c r="L27" i="5"/>
  <c r="K27" i="5"/>
  <c r="L26" i="5"/>
  <c r="K26" i="5"/>
  <c r="L25" i="5"/>
  <c r="K25" i="5"/>
  <c r="M25" i="5" s="1"/>
  <c r="N25" i="5" s="1"/>
  <c r="L24" i="5"/>
  <c r="K24" i="5"/>
  <c r="L23" i="5"/>
  <c r="K23" i="5"/>
  <c r="L22" i="5"/>
  <c r="M22" i="5" s="1"/>
  <c r="K22" i="5"/>
  <c r="L21" i="5"/>
  <c r="K21" i="5"/>
  <c r="M21" i="5" s="1"/>
  <c r="N21" i="5" s="1"/>
  <c r="L20" i="5"/>
  <c r="K20" i="5"/>
  <c r="M20" i="5" s="1"/>
  <c r="N20" i="5" s="1"/>
  <c r="L19" i="5"/>
  <c r="K19" i="5"/>
  <c r="L18" i="5"/>
  <c r="K18" i="5"/>
  <c r="L17" i="5"/>
  <c r="M17" i="5" s="1"/>
  <c r="N17" i="5" s="1"/>
  <c r="K17" i="5"/>
  <c r="L16" i="5"/>
  <c r="K16" i="5"/>
  <c r="L15" i="5"/>
  <c r="K15" i="5"/>
  <c r="L14" i="5"/>
  <c r="M14" i="5" s="1"/>
  <c r="K14" i="5"/>
  <c r="M13" i="5"/>
  <c r="N13" i="5" s="1"/>
  <c r="L13" i="5"/>
  <c r="K13" i="5"/>
  <c r="L12" i="5"/>
  <c r="K12" i="5"/>
  <c r="M12" i="5" s="1"/>
  <c r="N12" i="5" s="1"/>
  <c r="L11" i="5"/>
  <c r="K11" i="5"/>
  <c r="L10" i="5"/>
  <c r="K10" i="5"/>
  <c r="L9" i="5"/>
  <c r="K9" i="5"/>
  <c r="M9" i="5" s="1"/>
  <c r="N9" i="5" s="1"/>
  <c r="L8" i="5"/>
  <c r="K8" i="5"/>
  <c r="L7" i="5"/>
  <c r="K7" i="5"/>
  <c r="L6" i="5"/>
  <c r="M6" i="5" s="1"/>
  <c r="K6" i="5"/>
  <c r="K20" i="4"/>
  <c r="J20" i="4"/>
  <c r="K19" i="4"/>
  <c r="J19" i="4"/>
  <c r="K18" i="4"/>
  <c r="J18" i="4"/>
  <c r="L18" i="4" s="1"/>
  <c r="M18" i="4" s="1"/>
  <c r="K17" i="4"/>
  <c r="J17" i="4"/>
  <c r="K16" i="4"/>
  <c r="J16" i="4"/>
  <c r="K15" i="4"/>
  <c r="J15" i="4"/>
  <c r="K14" i="4"/>
  <c r="J14" i="4"/>
  <c r="L14" i="4" s="1"/>
  <c r="M14" i="4" s="1"/>
  <c r="K13" i="4"/>
  <c r="J13" i="4"/>
  <c r="K12" i="4"/>
  <c r="J12" i="4"/>
  <c r="K11" i="4"/>
  <c r="J11" i="4"/>
  <c r="K10" i="4"/>
  <c r="J10" i="4"/>
  <c r="K9" i="4"/>
  <c r="J9" i="4"/>
  <c r="L9" i="4" s="1"/>
  <c r="M9" i="4" s="1"/>
  <c r="K8" i="4"/>
  <c r="J8" i="4"/>
  <c r="K7" i="4"/>
  <c r="J7" i="4"/>
  <c r="K6" i="4"/>
  <c r="J6" i="4"/>
  <c r="K5" i="4"/>
  <c r="J5" i="4"/>
  <c r="L5" i="4" s="1"/>
  <c r="M5" i="4" s="1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I15" i="3"/>
  <c r="J14" i="3"/>
  <c r="I14" i="3"/>
  <c r="J13" i="3"/>
  <c r="I13" i="3"/>
  <c r="J12" i="3"/>
  <c r="I12" i="3"/>
  <c r="J11" i="3"/>
  <c r="I11" i="3"/>
  <c r="J10" i="3"/>
  <c r="I10" i="3"/>
  <c r="J9" i="3"/>
  <c r="I9" i="3"/>
  <c r="J8" i="3"/>
  <c r="I8" i="3"/>
  <c r="J7" i="3"/>
  <c r="I7" i="3"/>
  <c r="J6" i="3"/>
  <c r="I6" i="3"/>
  <c r="J5" i="2"/>
  <c r="L18" i="2"/>
  <c r="K18" i="2"/>
  <c r="J18" i="2"/>
  <c r="M18" i="2" s="1"/>
  <c r="L17" i="2"/>
  <c r="K17" i="2"/>
  <c r="J17" i="2"/>
  <c r="L16" i="2"/>
  <c r="K16" i="2"/>
  <c r="J16" i="2"/>
  <c r="L15" i="2"/>
  <c r="K15" i="2"/>
  <c r="J15" i="2"/>
  <c r="M15" i="2" s="1"/>
  <c r="L14" i="2"/>
  <c r="K14" i="2"/>
  <c r="J14" i="2"/>
  <c r="M14" i="2" s="1"/>
  <c r="L13" i="2"/>
  <c r="K13" i="2"/>
  <c r="J13" i="2"/>
  <c r="L12" i="2"/>
  <c r="K12" i="2"/>
  <c r="J12" i="2"/>
  <c r="L11" i="2"/>
  <c r="K11" i="2"/>
  <c r="J11" i="2"/>
  <c r="M11" i="2" s="1"/>
  <c r="L10" i="2"/>
  <c r="K10" i="2"/>
  <c r="J10" i="2"/>
  <c r="M10" i="2" s="1"/>
  <c r="L9" i="2"/>
  <c r="K9" i="2"/>
  <c r="J9" i="2"/>
  <c r="L8" i="2"/>
  <c r="K8" i="2"/>
  <c r="J8" i="2"/>
  <c r="L7" i="2"/>
  <c r="K7" i="2"/>
  <c r="J7" i="2"/>
  <c r="M7" i="2" s="1"/>
  <c r="L6" i="2"/>
  <c r="K6" i="2"/>
  <c r="J6" i="2"/>
  <c r="M6" i="2" s="1"/>
  <c r="L5" i="2"/>
  <c r="K5" i="2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M5" i="5" l="1"/>
  <c r="N5" i="5" s="1"/>
  <c r="M10" i="5"/>
  <c r="N14" i="5"/>
  <c r="M16" i="5"/>
  <c r="N16" i="5" s="1"/>
  <c r="M26" i="5"/>
  <c r="N26" i="5" s="1"/>
  <c r="N18" i="5"/>
  <c r="N10" i="5"/>
  <c r="M8" i="5"/>
  <c r="N8" i="5" s="1"/>
  <c r="M18" i="5"/>
  <c r="M24" i="5"/>
  <c r="N24" i="5" s="1"/>
  <c r="N6" i="5"/>
  <c r="N22" i="5"/>
  <c r="M7" i="5"/>
  <c r="N7" i="5" s="1"/>
  <c r="M11" i="5"/>
  <c r="N11" i="5" s="1"/>
  <c r="M15" i="5"/>
  <c r="N15" i="5" s="1"/>
  <c r="M19" i="5"/>
  <c r="N19" i="5" s="1"/>
  <c r="M23" i="5"/>
  <c r="N23" i="5" s="1"/>
  <c r="M27" i="5"/>
  <c r="N27" i="5" s="1"/>
  <c r="L15" i="4"/>
  <c r="M15" i="4" s="1"/>
  <c r="L20" i="4"/>
  <c r="L19" i="4"/>
  <c r="M19" i="4" s="1"/>
  <c r="L12" i="4"/>
  <c r="M12" i="4" s="1"/>
  <c r="L8" i="4"/>
  <c r="M8" i="4" s="1"/>
  <c r="L16" i="4"/>
  <c r="M16" i="4" s="1"/>
  <c r="M20" i="4"/>
  <c r="M17" i="4"/>
  <c r="L6" i="4"/>
  <c r="M6" i="4" s="1"/>
  <c r="L10" i="4"/>
  <c r="M10" i="4" s="1"/>
  <c r="L13" i="4"/>
  <c r="M13" i="4" s="1"/>
  <c r="L7" i="4"/>
  <c r="M7" i="4" s="1"/>
  <c r="L11" i="4"/>
  <c r="M11" i="4" s="1"/>
  <c r="L17" i="4"/>
  <c r="L17" i="3"/>
  <c r="L25" i="3"/>
  <c r="K6" i="3"/>
  <c r="L6" i="3" s="1"/>
  <c r="K7" i="3"/>
  <c r="L7" i="3" s="1"/>
  <c r="K8" i="3"/>
  <c r="L8" i="3" s="1"/>
  <c r="K9" i="3"/>
  <c r="L9" i="3" s="1"/>
  <c r="K10" i="3"/>
  <c r="L10" i="3" s="1"/>
  <c r="K11" i="3"/>
  <c r="L11" i="3" s="1"/>
  <c r="K12" i="3"/>
  <c r="L12" i="3" s="1"/>
  <c r="K13" i="3"/>
  <c r="L13" i="3" s="1"/>
  <c r="K14" i="3"/>
  <c r="L14" i="3" s="1"/>
  <c r="K15" i="3"/>
  <c r="L15" i="3" s="1"/>
  <c r="K16" i="3"/>
  <c r="L16" i="3" s="1"/>
  <c r="K17" i="3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K26" i="3"/>
  <c r="L26" i="3" s="1"/>
  <c r="K27" i="3"/>
  <c r="L27" i="3" s="1"/>
  <c r="P16" i="2"/>
  <c r="P9" i="2"/>
  <c r="M5" i="2"/>
  <c r="P5" i="2" s="1"/>
  <c r="O6" i="2"/>
  <c r="M9" i="2"/>
  <c r="O10" i="2"/>
  <c r="M13" i="2"/>
  <c r="P13" i="2" s="1"/>
  <c r="O14" i="2"/>
  <c r="M17" i="2"/>
  <c r="O18" i="2"/>
  <c r="O8" i="2"/>
  <c r="P17" i="2"/>
  <c r="M8" i="2"/>
  <c r="P8" i="2" s="1"/>
  <c r="M12" i="2"/>
  <c r="O12" i="2" s="1"/>
  <c r="M16" i="2"/>
  <c r="O16" i="2" s="1"/>
  <c r="Q16" i="2" s="1"/>
  <c r="O7" i="2"/>
  <c r="O11" i="2"/>
  <c r="O15" i="2"/>
  <c r="P7" i="2"/>
  <c r="P11" i="2"/>
  <c r="P15" i="2"/>
  <c r="O5" i="2"/>
  <c r="P6" i="2"/>
  <c r="Q6" i="2" s="1"/>
  <c r="O9" i="2"/>
  <c r="P10" i="2"/>
  <c r="Q10" i="2" s="1"/>
  <c r="O13" i="2"/>
  <c r="P14" i="2"/>
  <c r="Q14" i="2" s="1"/>
  <c r="O17" i="2"/>
  <c r="Q17" i="2" s="1"/>
  <c r="P18" i="2"/>
  <c r="Q18" i="2" s="1"/>
  <c r="N7" i="2"/>
  <c r="N10" i="2"/>
  <c r="N15" i="2"/>
  <c r="N16" i="2"/>
  <c r="N6" i="2"/>
  <c r="N8" i="2"/>
  <c r="N9" i="2"/>
  <c r="N11" i="2"/>
  <c r="N14" i="2"/>
  <c r="N17" i="2"/>
  <c r="N18" i="2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Q13" i="2" l="1"/>
  <c r="N12" i="2"/>
  <c r="N13" i="2"/>
  <c r="Q9" i="2"/>
  <c r="P12" i="2"/>
  <c r="Q12" i="2" s="1"/>
  <c r="Q5" i="2"/>
  <c r="Q8" i="2"/>
  <c r="N5" i="2"/>
  <c r="Q15" i="2"/>
  <c r="Q11" i="2"/>
  <c r="Q7" i="2"/>
</calcChain>
</file>

<file path=xl/sharedStrings.xml><?xml version="1.0" encoding="utf-8"?>
<sst xmlns="http://schemas.openxmlformats.org/spreadsheetml/2006/main" count="39" uniqueCount="9">
  <si>
    <t>GC areas</t>
  </si>
  <si>
    <t>hexanol</t>
  </si>
  <si>
    <t>ethyl hexanoate</t>
  </si>
  <si>
    <t>hexyl hexanoate</t>
  </si>
  <si>
    <t>dodecane</t>
  </si>
  <si>
    <t>time/h</t>
  </si>
  <si>
    <t>GC yield</t>
  </si>
  <si>
    <t>GC yields</t>
  </si>
  <si>
    <t>hydrogenation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</si>
</sst>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color rgb="FF000000"/>
      <name val="Arial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1" applyFont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Q18"/>
  <sheetViews>
    <sheetView workbookViewId="0">
      <selection activeCell="S19" sqref="S19"/>
    </sheetView>
  </sheetViews>
  <sheetFormatPr defaultRowHeight="15" x14ac:dyDescent="0.25"/>
  <sheetData>
    <row r="3" spans="4:17" x14ac:dyDescent="0.25">
      <c r="F3" s="1" t="s">
        <v>0</v>
      </c>
      <c r="G3" s="1"/>
      <c r="H3" s="1"/>
      <c r="M3" s="1" t="s">
        <v>7</v>
      </c>
      <c r="N3" s="1"/>
      <c r="O3" s="1"/>
      <c r="P3" s="1"/>
    </row>
    <row r="4" spans="4:17" x14ac:dyDescent="0.25">
      <c r="D4" t="s">
        <v>5</v>
      </c>
      <c r="F4" t="s">
        <v>1</v>
      </c>
      <c r="G4" t="s">
        <v>2</v>
      </c>
      <c r="H4" t="s">
        <v>3</v>
      </c>
      <c r="I4" t="s">
        <v>4</v>
      </c>
      <c r="M4" t="s">
        <v>2</v>
      </c>
      <c r="N4" t="s">
        <v>1</v>
      </c>
      <c r="O4" t="s">
        <v>3</v>
      </c>
      <c r="P4" t="s">
        <v>8</v>
      </c>
    </row>
    <row r="5" spans="4:17" x14ac:dyDescent="0.25">
      <c r="D5">
        <v>8.3300000000000006E-3</v>
      </c>
      <c r="F5">
        <v>12661</v>
      </c>
      <c r="G5">
        <v>8935102</v>
      </c>
      <c r="I5">
        <v>4375087</v>
      </c>
      <c r="J5">
        <f>G5/(I5*5*0.5119)</f>
        <v>0.79791694338941244</v>
      </c>
      <c r="K5">
        <f>F5/(I5*5*0.4226)</f>
        <v>1.3695623805804087E-3</v>
      </c>
      <c r="L5">
        <f>H5/(I5*5*0.7806)</f>
        <v>0</v>
      </c>
      <c r="M5">
        <f t="shared" ref="M5:M18" si="0">J5+K5+2*L5</f>
        <v>0.79928650576999283</v>
      </c>
      <c r="N5">
        <f t="shared" ref="N5:N18" si="1">100*J5/M5</f>
        <v>99.828651882561047</v>
      </c>
      <c r="O5">
        <f t="shared" ref="O5:O18" si="2">100*K5/M5</f>
        <v>0.17134811743894518</v>
      </c>
      <c r="P5">
        <f t="shared" ref="P5:P18" si="3">100*L5/M5</f>
        <v>0</v>
      </c>
      <c r="Q5">
        <f t="shared" ref="Q5:Q18" si="4">O5+P5</f>
        <v>0.17134811743894518</v>
      </c>
    </row>
    <row r="6" spans="4:17" x14ac:dyDescent="0.25">
      <c r="D6">
        <v>0.16667000000000001</v>
      </c>
      <c r="F6">
        <v>37026</v>
      </c>
      <c r="G6">
        <v>10515024</v>
      </c>
      <c r="H6">
        <v>62012</v>
      </c>
      <c r="I6">
        <v>4701659</v>
      </c>
      <c r="J6">
        <f>G6/(I6*5*0.5119)</f>
        <v>0.87378383659527237</v>
      </c>
      <c r="K6">
        <f>F6/(I6*5*0.4226)</f>
        <v>3.7269723617097917E-3</v>
      </c>
      <c r="L6">
        <f>H6/(I6*5*0.7806)</f>
        <v>3.3792946400750009E-3</v>
      </c>
      <c r="M6">
        <f t="shared" si="0"/>
        <v>0.88426939823713224</v>
      </c>
      <c r="N6">
        <f t="shared" si="1"/>
        <v>98.814211860914355</v>
      </c>
      <c r="O6">
        <f t="shared" si="2"/>
        <v>0.42147476426752234</v>
      </c>
      <c r="P6">
        <f t="shared" si="3"/>
        <v>0.38215668740905406</v>
      </c>
      <c r="Q6">
        <f t="shared" si="4"/>
        <v>0.80363145167657635</v>
      </c>
    </row>
    <row r="7" spans="4:17" x14ac:dyDescent="0.25">
      <c r="D7">
        <v>0.33333000000000002</v>
      </c>
      <c r="F7">
        <v>35665</v>
      </c>
      <c r="G7">
        <v>9836317</v>
      </c>
      <c r="H7">
        <v>169831</v>
      </c>
      <c r="I7">
        <v>4541067</v>
      </c>
      <c r="J7">
        <f>G7/(I7*5*0.5119)</f>
        <v>0.84629051413631473</v>
      </c>
      <c r="K7">
        <f>F7/(I7*5*0.4226)</f>
        <v>3.7169337611026873E-3</v>
      </c>
      <c r="L7">
        <f>H7/(I7*5*0.7806)</f>
        <v>9.5820957420475247E-3</v>
      </c>
      <c r="M7">
        <f t="shared" si="0"/>
        <v>0.86917163938151254</v>
      </c>
      <c r="N7">
        <f t="shared" si="1"/>
        <v>97.367479079105749</v>
      </c>
      <c r="O7">
        <f t="shared" si="2"/>
        <v>0.4276409391069862</v>
      </c>
      <c r="P7">
        <f t="shared" si="3"/>
        <v>1.1024399908936258</v>
      </c>
      <c r="Q7">
        <f t="shared" si="4"/>
        <v>1.530080930000612</v>
      </c>
    </row>
    <row r="8" spans="4:17" x14ac:dyDescent="0.25">
      <c r="D8">
        <v>0.5</v>
      </c>
      <c r="F8">
        <v>47811</v>
      </c>
      <c r="G8">
        <v>9821841</v>
      </c>
      <c r="H8">
        <v>298149</v>
      </c>
      <c r="I8">
        <v>4655963</v>
      </c>
      <c r="J8">
        <f>G8/(I8*5*0.5119)</f>
        <v>0.82419171587285989</v>
      </c>
      <c r="K8">
        <f>F8/(I8*5*0.4226)</f>
        <v>4.8598046238456441E-3</v>
      </c>
      <c r="L8">
        <f>H8/(I8*5*0.7806)</f>
        <v>1.6406852939035783E-2</v>
      </c>
      <c r="M8">
        <f t="shared" si="0"/>
        <v>0.86186522637477703</v>
      </c>
      <c r="N8">
        <f t="shared" si="1"/>
        <v>95.628839713097435</v>
      </c>
      <c r="O8">
        <f t="shared" si="2"/>
        <v>0.5638706000806194</v>
      </c>
      <c r="P8">
        <f t="shared" si="3"/>
        <v>1.9036448434109765</v>
      </c>
      <c r="Q8">
        <f t="shared" si="4"/>
        <v>2.467515443491596</v>
      </c>
    </row>
    <row r="9" spans="4:17" x14ac:dyDescent="0.25">
      <c r="D9">
        <v>1</v>
      </c>
      <c r="F9">
        <v>97971</v>
      </c>
      <c r="G9">
        <v>9745751</v>
      </c>
      <c r="H9">
        <v>709482</v>
      </c>
      <c r="I9">
        <v>4935642</v>
      </c>
      <c r="J9">
        <f>G9/(I9*5*0.5119)</f>
        <v>0.77146552999998763</v>
      </c>
      <c r="K9">
        <f>F9/(I9*5*0.4226)</f>
        <v>9.3940829931841753E-3</v>
      </c>
      <c r="L9">
        <f>H9/(I9*5*0.7806)</f>
        <v>3.6829784620050571E-2</v>
      </c>
      <c r="M9">
        <f t="shared" si="0"/>
        <v>0.85451918223327294</v>
      </c>
      <c r="N9">
        <f t="shared" si="1"/>
        <v>90.280656776337551</v>
      </c>
      <c r="O9">
        <f t="shared" si="2"/>
        <v>1.0993413826747436</v>
      </c>
      <c r="P9">
        <f t="shared" si="3"/>
        <v>4.3100009204938488</v>
      </c>
      <c r="Q9">
        <f t="shared" si="4"/>
        <v>5.4093423031685921</v>
      </c>
    </row>
    <row r="10" spans="4:17" x14ac:dyDescent="0.25">
      <c r="D10">
        <v>1.5</v>
      </c>
      <c r="F10">
        <v>178737</v>
      </c>
      <c r="G10">
        <v>9208053</v>
      </c>
      <c r="H10">
        <v>1044572</v>
      </c>
      <c r="I10">
        <v>4899279</v>
      </c>
      <c r="J10">
        <f>G10/(I10*5*0.5119)</f>
        <v>0.73431179548143766</v>
      </c>
      <c r="K10">
        <f>F10/(I10*5*0.4226)</f>
        <v>1.7265644527392633E-2</v>
      </c>
      <c r="L10">
        <f>H10/(I10*5*0.7806)</f>
        <v>5.4627038538013636E-2</v>
      </c>
      <c r="M10">
        <f t="shared" si="0"/>
        <v>0.86083151708485761</v>
      </c>
      <c r="N10">
        <f t="shared" si="1"/>
        <v>85.302615077121047</v>
      </c>
      <c r="O10">
        <f t="shared" si="2"/>
        <v>2.0056938186767912</v>
      </c>
      <c r="P10">
        <f t="shared" si="3"/>
        <v>6.3458455521010739</v>
      </c>
      <c r="Q10">
        <f t="shared" si="4"/>
        <v>8.3515393707778642</v>
      </c>
    </row>
    <row r="11" spans="4:17" x14ac:dyDescent="0.25">
      <c r="D11">
        <v>2</v>
      </c>
      <c r="F11">
        <v>254918</v>
      </c>
      <c r="G11">
        <v>8713134</v>
      </c>
      <c r="H11">
        <v>1297805</v>
      </c>
      <c r="I11">
        <v>4849518</v>
      </c>
      <c r="J11">
        <f>G11/(I11*5*0.5119)</f>
        <v>0.70197344519188798</v>
      </c>
      <c r="K11">
        <f>F11/(I11*5*0.4226)</f>
        <v>2.4877253393255732E-2</v>
      </c>
      <c r="L11">
        <f>H11/(I11*5*0.7806)</f>
        <v>6.8566552852724338E-2</v>
      </c>
      <c r="M11">
        <f t="shared" si="0"/>
        <v>0.86398380429059241</v>
      </c>
      <c r="N11">
        <f t="shared" si="1"/>
        <v>81.248449531790783</v>
      </c>
      <c r="O11">
        <f t="shared" si="2"/>
        <v>2.8793657091387459</v>
      </c>
      <c r="P11">
        <f t="shared" si="3"/>
        <v>7.9360923795352374</v>
      </c>
      <c r="Q11">
        <f t="shared" si="4"/>
        <v>10.815458088673983</v>
      </c>
    </row>
    <row r="12" spans="4:17" x14ac:dyDescent="0.25">
      <c r="D12">
        <v>3</v>
      </c>
      <c r="F12">
        <v>384943</v>
      </c>
      <c r="G12">
        <v>8614413</v>
      </c>
      <c r="H12">
        <v>1777179</v>
      </c>
      <c r="I12">
        <v>5114255</v>
      </c>
      <c r="J12">
        <f>G12/(I12*5*0.5119)</f>
        <v>0.65809437231212631</v>
      </c>
      <c r="K12">
        <f>F12/(I12*5*0.4226)</f>
        <v>3.5621692565004928E-2</v>
      </c>
      <c r="L12">
        <f>H12/(I12*5*0.7806)</f>
        <v>8.903284331824185E-2</v>
      </c>
      <c r="M12">
        <f t="shared" si="0"/>
        <v>0.87178175151361492</v>
      </c>
      <c r="N12">
        <f t="shared" si="1"/>
        <v>75.488431728413914</v>
      </c>
      <c r="O12">
        <f t="shared" si="2"/>
        <v>4.0860791709802857</v>
      </c>
      <c r="P12">
        <f t="shared" si="3"/>
        <v>10.212744550302897</v>
      </c>
      <c r="Q12">
        <f t="shared" si="4"/>
        <v>14.298823721283183</v>
      </c>
    </row>
    <row r="13" spans="4:17" x14ac:dyDescent="0.25">
      <c r="D13">
        <v>4</v>
      </c>
      <c r="F13">
        <v>486712</v>
      </c>
      <c r="G13">
        <v>7879838</v>
      </c>
      <c r="H13">
        <v>2018341</v>
      </c>
      <c r="I13">
        <v>4954345</v>
      </c>
      <c r="J13">
        <f>G13/(I13*5*0.5119)</f>
        <v>0.62140666831258573</v>
      </c>
      <c r="K13">
        <f>F13/(I13*5*0.4226)</f>
        <v>4.6492865206913273E-2</v>
      </c>
      <c r="L13">
        <f>H13/(I13*5*0.7806)</f>
        <v>0.10437818610794866</v>
      </c>
      <c r="M13">
        <f t="shared" si="0"/>
        <v>0.87665590573539642</v>
      </c>
      <c r="N13">
        <f t="shared" si="1"/>
        <v>70.883760007446597</v>
      </c>
      <c r="O13">
        <f t="shared" si="2"/>
        <v>5.3034337535103937</v>
      </c>
      <c r="P13">
        <f t="shared" si="3"/>
        <v>11.906403119521494</v>
      </c>
      <c r="Q13">
        <f t="shared" si="4"/>
        <v>17.20983687303189</v>
      </c>
    </row>
    <row r="14" spans="4:17" x14ac:dyDescent="0.25">
      <c r="D14">
        <v>5</v>
      </c>
      <c r="F14">
        <v>607569</v>
      </c>
      <c r="G14">
        <v>7506439</v>
      </c>
      <c r="H14">
        <v>2275829</v>
      </c>
      <c r="I14">
        <v>4958175</v>
      </c>
      <c r="J14">
        <f>G14/(I14*5*0.5119)</f>
        <v>0.59150303127623893</v>
      </c>
      <c r="K14">
        <f>F14/(I14*5*0.4226)</f>
        <v>5.7992824124296675E-2</v>
      </c>
      <c r="L14">
        <f>H14/(I14*5*0.7806)</f>
        <v>0.1176032231626265</v>
      </c>
      <c r="M14">
        <f t="shared" si="0"/>
        <v>0.88470230172578856</v>
      </c>
      <c r="N14">
        <f t="shared" si="1"/>
        <v>66.858990885679191</v>
      </c>
      <c r="O14">
        <f t="shared" si="2"/>
        <v>6.555066490860268</v>
      </c>
      <c r="P14">
        <f t="shared" si="3"/>
        <v>13.292971311730277</v>
      </c>
      <c r="Q14">
        <f t="shared" si="4"/>
        <v>19.848037802590547</v>
      </c>
    </row>
    <row r="15" spans="4:17" x14ac:dyDescent="0.25">
      <c r="D15">
        <v>6</v>
      </c>
      <c r="F15">
        <v>776801</v>
      </c>
      <c r="G15">
        <v>7704439</v>
      </c>
      <c r="H15">
        <v>2690396</v>
      </c>
      <c r="I15">
        <v>5376027</v>
      </c>
      <c r="J15">
        <f>G15/(I15*5*0.5119)</f>
        <v>0.55991802147761616</v>
      </c>
      <c r="K15">
        <f>F15/(I15*5*0.4226)</f>
        <v>6.8383108347426017E-2</v>
      </c>
      <c r="L15">
        <f>H15/(I15*5*0.7806)</f>
        <v>0.12822013096011975</v>
      </c>
      <c r="M15">
        <f t="shared" si="0"/>
        <v>0.88474139174528166</v>
      </c>
      <c r="N15">
        <f t="shared" si="1"/>
        <v>63.286066041636879</v>
      </c>
      <c r="O15">
        <f t="shared" si="2"/>
        <v>7.7291634578699151</v>
      </c>
      <c r="P15">
        <f t="shared" si="3"/>
        <v>14.492385250246608</v>
      </c>
      <c r="Q15">
        <f t="shared" si="4"/>
        <v>22.221548708116522</v>
      </c>
    </row>
    <row r="16" spans="4:17" x14ac:dyDescent="0.25">
      <c r="D16">
        <v>8</v>
      </c>
      <c r="F16">
        <v>1062239</v>
      </c>
      <c r="G16">
        <v>7402348</v>
      </c>
      <c r="H16">
        <v>3151683</v>
      </c>
      <c r="I16">
        <v>5583114</v>
      </c>
      <c r="J16">
        <f>G16/(I16*5*0.5119)</f>
        <v>0.51800967205015425</v>
      </c>
      <c r="K16">
        <f>F16/(I16*5*0.4226)</f>
        <v>9.0042231546765938E-2</v>
      </c>
      <c r="L16">
        <f>H16/(I16*5*0.7806)</f>
        <v>0.14463302920883908</v>
      </c>
      <c r="M16">
        <f t="shared" si="0"/>
        <v>0.89731796201459835</v>
      </c>
      <c r="N16">
        <f t="shared" si="1"/>
        <v>57.728664083259133</v>
      </c>
      <c r="O16">
        <f t="shared" si="2"/>
        <v>10.034595913427292</v>
      </c>
      <c r="P16">
        <f t="shared" si="3"/>
        <v>16.118370001656789</v>
      </c>
      <c r="Q16">
        <f t="shared" si="4"/>
        <v>26.152965915084081</v>
      </c>
    </row>
    <row r="17" spans="4:17" x14ac:dyDescent="0.25">
      <c r="D17">
        <v>10</v>
      </c>
      <c r="F17">
        <v>1296706</v>
      </c>
      <c r="G17">
        <v>7223187</v>
      </c>
      <c r="H17">
        <v>3531789</v>
      </c>
      <c r="I17">
        <v>5769971</v>
      </c>
      <c r="J17">
        <f>G17/(I17*5*0.5119)</f>
        <v>0.48910273811841687</v>
      </c>
      <c r="K17">
        <f>F17/(I17*5*0.4226)</f>
        <v>0.10635756674023539</v>
      </c>
      <c r="L17">
        <f>H17/(I17*5*0.7806)</f>
        <v>0.15682762585632651</v>
      </c>
      <c r="M17">
        <f t="shared" si="0"/>
        <v>0.90911555657130516</v>
      </c>
      <c r="N17">
        <f t="shared" si="1"/>
        <v>53.799842559404581</v>
      </c>
      <c r="O17">
        <f t="shared" si="2"/>
        <v>11.699015155054536</v>
      </c>
      <c r="P17">
        <f t="shared" si="3"/>
        <v>17.250571142770447</v>
      </c>
      <c r="Q17">
        <f t="shared" si="4"/>
        <v>28.949586297824982</v>
      </c>
    </row>
    <row r="18" spans="4:17" x14ac:dyDescent="0.25">
      <c r="D18">
        <v>12</v>
      </c>
      <c r="F18">
        <v>1503317</v>
      </c>
      <c r="G18">
        <v>6846475</v>
      </c>
      <c r="H18">
        <v>3706095</v>
      </c>
      <c r="I18">
        <v>5796877</v>
      </c>
      <c r="J18">
        <f>G18/(I18*5*0.5119)</f>
        <v>0.46144272916340828</v>
      </c>
      <c r="K18">
        <f>F18/(I18*5*0.4226)</f>
        <v>0.12273176677489427</v>
      </c>
      <c r="L18">
        <f>H18/(I18*5*0.7806)</f>
        <v>0.16380377673836768</v>
      </c>
      <c r="M18">
        <f t="shared" si="0"/>
        <v>0.91178204941503793</v>
      </c>
      <c r="N18">
        <f t="shared" si="1"/>
        <v>50.608885035568655</v>
      </c>
      <c r="O18">
        <f t="shared" si="2"/>
        <v>13.460647405115504</v>
      </c>
      <c r="P18">
        <f t="shared" si="3"/>
        <v>17.965233779657922</v>
      </c>
      <c r="Q18">
        <f t="shared" si="4"/>
        <v>31.425881184773424</v>
      </c>
    </row>
  </sheetData>
  <mergeCells count="2">
    <mergeCell ref="F3:H3"/>
    <mergeCell ref="M3:P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L27"/>
  <sheetViews>
    <sheetView workbookViewId="0">
      <selection activeCell="C3" sqref="C3:L4"/>
    </sheetView>
  </sheetViews>
  <sheetFormatPr defaultRowHeight="15" x14ac:dyDescent="0.25"/>
  <sheetData>
    <row r="3" spans="3:12" x14ac:dyDescent="0.25">
      <c r="E3" s="1" t="s">
        <v>0</v>
      </c>
      <c r="F3" s="1"/>
      <c r="G3" s="1"/>
      <c r="L3" t="s">
        <v>6</v>
      </c>
    </row>
    <row r="4" spans="3:12" x14ac:dyDescent="0.25">
      <c r="C4" t="s">
        <v>5</v>
      </c>
      <c r="E4" t="s">
        <v>1</v>
      </c>
      <c r="F4" t="s">
        <v>3</v>
      </c>
      <c r="G4" t="s">
        <v>4</v>
      </c>
      <c r="L4" t="s">
        <v>1</v>
      </c>
    </row>
    <row r="5" spans="3:12" x14ac:dyDescent="0.25">
      <c r="C5">
        <v>0.33500999999999997</v>
      </c>
      <c r="E5" s="2">
        <v>419.351</v>
      </c>
      <c r="F5" s="2">
        <v>1579.0129999999999</v>
      </c>
      <c r="G5" s="2">
        <v>112.693</v>
      </c>
      <c r="I5">
        <f>G5/(E5*10*0.4226)</f>
        <v>6.3590137593262486E-2</v>
      </c>
      <c r="J5">
        <f>F5/(E5*5*0.7806)</f>
        <v>0.96473819112331793</v>
      </c>
      <c r="K5">
        <f t="shared" ref="K5:K27" si="0">I5+J5</f>
        <v>1.0283283287165803</v>
      </c>
      <c r="L5">
        <f t="shared" ref="L5:L27" si="1">I5*100/K5</f>
        <v>6.1838360198271554</v>
      </c>
    </row>
    <row r="6" spans="3:12" x14ac:dyDescent="0.25">
      <c r="C6">
        <v>0.50166999999999995</v>
      </c>
      <c r="E6" s="2">
        <v>422.839</v>
      </c>
      <c r="F6" s="2">
        <v>1588.4380000000001</v>
      </c>
      <c r="G6" s="2">
        <v>118.46</v>
      </c>
      <c r="I6">
        <f>G6/(E6*10*0.4226)</f>
        <v>6.6292927593247175E-2</v>
      </c>
      <c r="J6">
        <f>F6/(E6*5*0.7806)</f>
        <v>0.96249100557645673</v>
      </c>
      <c r="K6">
        <f t="shared" si="0"/>
        <v>1.028783933169704</v>
      </c>
      <c r="L6">
        <f t="shared" si="1"/>
        <v>6.4438144352621576</v>
      </c>
    </row>
    <row r="7" spans="3:12" x14ac:dyDescent="0.25">
      <c r="C7">
        <v>1.0016799999999999</v>
      </c>
      <c r="E7" s="2">
        <v>429.69099999999997</v>
      </c>
      <c r="F7" s="2">
        <v>1588.752</v>
      </c>
      <c r="G7" s="2">
        <v>144.96299999999999</v>
      </c>
      <c r="I7">
        <f>G7/(E7*10*0.4226)</f>
        <v>7.9830972164400521E-2</v>
      </c>
      <c r="J7">
        <f>F7/(E7*5*0.7806)</f>
        <v>0.94733002376619824</v>
      </c>
      <c r="K7">
        <f t="shared" si="0"/>
        <v>1.0271609959305987</v>
      </c>
      <c r="L7">
        <f t="shared" si="1"/>
        <v>7.7720019043435711</v>
      </c>
    </row>
    <row r="8" spans="3:12" x14ac:dyDescent="0.25">
      <c r="C8">
        <v>1.5016799999999999</v>
      </c>
      <c r="E8" s="2">
        <v>422.42</v>
      </c>
      <c r="F8" s="2">
        <v>1542.6780000000001</v>
      </c>
      <c r="G8" s="2">
        <v>160.911</v>
      </c>
      <c r="I8">
        <f>G8/(E8*10*0.4226)</f>
        <v>9.0138799331989997E-2</v>
      </c>
      <c r="J8">
        <f>F8/(E8*5*0.7806)</f>
        <v>0.93569059153726497</v>
      </c>
      <c r="K8">
        <f t="shared" si="0"/>
        <v>1.0258293908692551</v>
      </c>
      <c r="L8">
        <f t="shared" si="1"/>
        <v>8.7869191635861839</v>
      </c>
    </row>
    <row r="9" spans="3:12" x14ac:dyDescent="0.25">
      <c r="C9">
        <v>2.0016799999999999</v>
      </c>
      <c r="E9" s="2">
        <v>412.25200000000001</v>
      </c>
      <c r="F9" s="2">
        <v>1489.9970000000001</v>
      </c>
      <c r="G9" s="2">
        <v>182.499</v>
      </c>
      <c r="I9">
        <f>G9/(E9*10*0.4226)</f>
        <v>0.10475342346280793</v>
      </c>
      <c r="J9">
        <f>F9/(E9*5*0.7806)</f>
        <v>0.92602789968824961</v>
      </c>
      <c r="K9">
        <f t="shared" si="0"/>
        <v>1.0307813231510576</v>
      </c>
      <c r="L9">
        <f t="shared" si="1"/>
        <v>10.162526339008634</v>
      </c>
    </row>
    <row r="10" spans="3:12" x14ac:dyDescent="0.25">
      <c r="C10">
        <v>4.0016600000000002</v>
      </c>
      <c r="E10" s="2">
        <v>431.17200000000003</v>
      </c>
      <c r="F10" s="2">
        <v>1484.116</v>
      </c>
      <c r="G10" s="2">
        <v>277.14999999999998</v>
      </c>
      <c r="I10">
        <f>G10/(E10*10*0.4226)</f>
        <v>0.15210197031119693</v>
      </c>
      <c r="J10">
        <f>F10/(E10*5*0.7806)</f>
        <v>0.88189878761443774</v>
      </c>
      <c r="K10">
        <f t="shared" si="0"/>
        <v>1.0340007579256347</v>
      </c>
      <c r="L10">
        <f t="shared" si="1"/>
        <v>14.710044373307518</v>
      </c>
    </row>
    <row r="11" spans="3:12" x14ac:dyDescent="0.25">
      <c r="C11">
        <v>6.0016699999999998</v>
      </c>
      <c r="E11" s="2">
        <v>441.01600000000002</v>
      </c>
      <c r="F11" s="2">
        <v>1442.1869999999999</v>
      </c>
      <c r="G11" s="2">
        <v>377.18200000000002</v>
      </c>
      <c r="I11">
        <f>G11/(E11*10*0.4226)</f>
        <v>0.20237978043746357</v>
      </c>
      <c r="J11">
        <f>F11/(E11*5*0.7806)</f>
        <v>0.83785464036526269</v>
      </c>
      <c r="K11">
        <f t="shared" si="0"/>
        <v>1.0402344208027263</v>
      </c>
      <c r="L11">
        <f t="shared" si="1"/>
        <v>19.455208978884919</v>
      </c>
    </row>
    <row r="12" spans="3:12" x14ac:dyDescent="0.25">
      <c r="C12">
        <v>8.0016700000000007</v>
      </c>
      <c r="E12" s="2">
        <v>431.33600000000001</v>
      </c>
      <c r="F12" s="2">
        <v>1339.67</v>
      </c>
      <c r="G12" s="2">
        <v>451.83</v>
      </c>
      <c r="I12">
        <f>G12/(E12*10*0.4226)</f>
        <v>0.24787336578691294</v>
      </c>
      <c r="J12">
        <f>F12/(E12*5*0.7806)</f>
        <v>0.79576269217585549</v>
      </c>
      <c r="K12">
        <f t="shared" si="0"/>
        <v>1.0436360579627684</v>
      </c>
      <c r="L12">
        <f t="shared" si="1"/>
        <v>23.750939218291727</v>
      </c>
    </row>
    <row r="13" spans="3:12" x14ac:dyDescent="0.25">
      <c r="C13">
        <v>10.00168</v>
      </c>
      <c r="E13" s="2">
        <v>432.404</v>
      </c>
      <c r="F13" s="2">
        <v>1286.828</v>
      </c>
      <c r="G13" s="2">
        <v>530.08399999999995</v>
      </c>
      <c r="I13">
        <f>G13/(E13*10*0.4226)</f>
        <v>0.29008515213330077</v>
      </c>
      <c r="J13">
        <f>F13/(E13*5*0.7806)</f>
        <v>0.76248665668496896</v>
      </c>
      <c r="K13">
        <f t="shared" si="0"/>
        <v>1.0525718088182696</v>
      </c>
      <c r="L13">
        <f t="shared" si="1"/>
        <v>27.559654334556193</v>
      </c>
    </row>
    <row r="14" spans="3:12" x14ac:dyDescent="0.25">
      <c r="C14">
        <v>12.00168</v>
      </c>
      <c r="E14" s="2">
        <v>481.34100000000001</v>
      </c>
      <c r="F14" s="2">
        <v>1365.163</v>
      </c>
      <c r="G14" s="2">
        <v>677.779</v>
      </c>
      <c r="I14">
        <f>G14/(E14*10*0.4226)</f>
        <v>0.33320058875231789</v>
      </c>
      <c r="J14">
        <f>F14/(E14*5*0.7806)</f>
        <v>0.72666309107011551</v>
      </c>
      <c r="K14">
        <f t="shared" si="0"/>
        <v>1.0598636798224335</v>
      </c>
      <c r="L14">
        <f t="shared" si="1"/>
        <v>31.438060865350284</v>
      </c>
    </row>
    <row r="15" spans="3:12" x14ac:dyDescent="0.25">
      <c r="C15">
        <v>14.00168</v>
      </c>
      <c r="E15" s="2">
        <v>478.69400000000002</v>
      </c>
      <c r="F15" s="2">
        <v>1293.23</v>
      </c>
      <c r="G15" s="2">
        <v>753.66399999999999</v>
      </c>
      <c r="I15">
        <f>G15/(E15*10*0.4226)</f>
        <v>0.37255491238761707</v>
      </c>
      <c r="J15">
        <f>F15/(E15*5*0.7806)</f>
        <v>0.69218030100112005</v>
      </c>
      <c r="K15">
        <f t="shared" si="0"/>
        <v>1.0647352133887371</v>
      </c>
      <c r="L15">
        <f t="shared" si="1"/>
        <v>34.990381430316845</v>
      </c>
    </row>
    <row r="16" spans="3:12" x14ac:dyDescent="0.25">
      <c r="C16">
        <v>16.001670000000001</v>
      </c>
      <c r="E16" s="2">
        <v>571.65099999999995</v>
      </c>
      <c r="F16" s="2">
        <v>1458.7070000000001</v>
      </c>
      <c r="G16" s="2">
        <v>994.52</v>
      </c>
      <c r="I16">
        <f>G16/(E16*10*0.4226)</f>
        <v>0.41167364150593838</v>
      </c>
      <c r="J16">
        <f>F16/(E16*5*0.7806)</f>
        <v>0.65379041343949862</v>
      </c>
      <c r="K16">
        <f t="shared" si="0"/>
        <v>1.0654640549454371</v>
      </c>
      <c r="L16">
        <f t="shared" si="1"/>
        <v>38.637966207787315</v>
      </c>
    </row>
    <row r="17" spans="3:12" x14ac:dyDescent="0.25">
      <c r="C17">
        <v>18.001670000000001</v>
      </c>
      <c r="E17" s="2">
        <v>551.46799999999996</v>
      </c>
      <c r="F17" s="2">
        <v>1358.586</v>
      </c>
      <c r="G17" s="2">
        <v>1028.9749999999999</v>
      </c>
      <c r="I17">
        <f>G17/(E17*10*0.4226)</f>
        <v>0.44152470986264464</v>
      </c>
      <c r="J17">
        <f>F17/(E17*5*0.7806)</f>
        <v>0.63120185559981745</v>
      </c>
      <c r="K17">
        <f t="shared" si="0"/>
        <v>1.072726565462462</v>
      </c>
      <c r="L17">
        <f t="shared" si="1"/>
        <v>41.159110259593447</v>
      </c>
    </row>
    <row r="18" spans="3:12" x14ac:dyDescent="0.25">
      <c r="C18">
        <v>20.001670000000001</v>
      </c>
      <c r="E18" s="2">
        <v>638.11500000000001</v>
      </c>
      <c r="F18" s="2">
        <v>1498.05</v>
      </c>
      <c r="G18" s="2">
        <v>1222.75</v>
      </c>
      <c r="I18">
        <f>G18/(E18*10*0.4226)</f>
        <v>0.45342892931599793</v>
      </c>
      <c r="J18">
        <f>F18/(E18*5*0.7806)</f>
        <v>0.60149054379713918</v>
      </c>
      <c r="K18">
        <f t="shared" si="0"/>
        <v>1.0549194731131371</v>
      </c>
      <c r="L18">
        <f t="shared" si="1"/>
        <v>42.982326222294411</v>
      </c>
    </row>
    <row r="19" spans="3:12" x14ac:dyDescent="0.25">
      <c r="C19">
        <v>22.001670000000001</v>
      </c>
      <c r="E19" s="2">
        <v>735.75900000000001</v>
      </c>
      <c r="F19" s="2">
        <v>1651.316</v>
      </c>
      <c r="G19" s="2">
        <v>1493.221</v>
      </c>
      <c r="I19">
        <f>G19/(E19*10*0.4226)</f>
        <v>0.48024075497977109</v>
      </c>
      <c r="J19">
        <f>F19/(E19*5*0.7806)</f>
        <v>0.57503735050440008</v>
      </c>
      <c r="K19">
        <f t="shared" si="0"/>
        <v>1.0552781054841711</v>
      </c>
      <c r="L19">
        <f t="shared" si="1"/>
        <v>45.508454357577364</v>
      </c>
    </row>
    <row r="20" spans="3:12" x14ac:dyDescent="0.25">
      <c r="C20">
        <v>24.001670000000001</v>
      </c>
      <c r="E20" s="2">
        <v>675.57399999999996</v>
      </c>
      <c r="F20" s="2">
        <v>1462.3109999999999</v>
      </c>
      <c r="G20" s="2">
        <v>1427.634</v>
      </c>
      <c r="I20">
        <f>G20/(E20*10*0.4226)</f>
        <v>0.50005118712526053</v>
      </c>
      <c r="J20">
        <f>F20/(E20*5*0.7806)</f>
        <v>0.55458519110484572</v>
      </c>
      <c r="K20">
        <f t="shared" si="0"/>
        <v>1.0546363782301063</v>
      </c>
      <c r="L20">
        <f t="shared" si="1"/>
        <v>47.414558936839242</v>
      </c>
    </row>
    <row r="21" spans="3:12" x14ac:dyDescent="0.25">
      <c r="C21">
        <v>26.00168</v>
      </c>
      <c r="E21" s="2">
        <v>670.59100000000001</v>
      </c>
      <c r="F21" s="2">
        <v>1397.463</v>
      </c>
      <c r="G21" s="2">
        <v>1475.847</v>
      </c>
      <c r="I21">
        <f>G21/(E21*10*0.4226)</f>
        <v>0.52077979180005551</v>
      </c>
      <c r="J21">
        <f>F21/(E21*5*0.7806)</f>
        <v>0.53392965949290772</v>
      </c>
      <c r="K21">
        <f t="shared" si="0"/>
        <v>1.0547094512929633</v>
      </c>
      <c r="L21">
        <f t="shared" si="1"/>
        <v>49.376611839557711</v>
      </c>
    </row>
    <row r="22" spans="3:12" x14ac:dyDescent="0.25">
      <c r="C22">
        <v>28.001670000000001</v>
      </c>
      <c r="E22" s="2">
        <v>609.375</v>
      </c>
      <c r="F22" s="2">
        <v>1217.76</v>
      </c>
      <c r="G22" s="2">
        <v>1403.3340000000001</v>
      </c>
      <c r="I22">
        <f>G22/(E22*10*0.4226)</f>
        <v>0.54493778441151841</v>
      </c>
      <c r="J22">
        <f>F22/(E22*5*0.7806)</f>
        <v>0.51201009085713156</v>
      </c>
      <c r="K22">
        <f t="shared" si="0"/>
        <v>1.0569478752686501</v>
      </c>
      <c r="L22">
        <f t="shared" si="1"/>
        <v>51.55767821312935</v>
      </c>
    </row>
    <row r="23" spans="3:12" x14ac:dyDescent="0.25">
      <c r="C23">
        <v>30.001670000000001</v>
      </c>
      <c r="E23" s="2">
        <v>565.04</v>
      </c>
      <c r="F23" s="2">
        <v>1089.4880000000001</v>
      </c>
      <c r="G23" s="2">
        <v>1353.2460000000001</v>
      </c>
      <c r="I23">
        <f>G23/(E23*10*0.4226)</f>
        <v>0.56671938222953067</v>
      </c>
      <c r="J23">
        <f>F23/(E23*5*0.7806)</f>
        <v>0.49402019937759395</v>
      </c>
      <c r="K23">
        <f t="shared" si="0"/>
        <v>1.0607395816071246</v>
      </c>
      <c r="L23">
        <f t="shared" si="1"/>
        <v>53.426815785538537</v>
      </c>
    </row>
    <row r="24" spans="3:12" x14ac:dyDescent="0.25">
      <c r="C24">
        <v>32.001669999999997</v>
      </c>
      <c r="E24" s="2">
        <v>600.18299999999999</v>
      </c>
      <c r="F24" s="2">
        <v>1114.04</v>
      </c>
      <c r="G24" s="2">
        <v>1474.462</v>
      </c>
      <c r="I24">
        <f>G24/(E24*10*0.4226)</f>
        <v>0.58132687577299502</v>
      </c>
      <c r="J24">
        <f>F24/(E24*5*0.7806)</f>
        <v>0.47557448176700506</v>
      </c>
      <c r="K24">
        <f t="shared" si="0"/>
        <v>1.0569013575400001</v>
      </c>
      <c r="L24">
        <f t="shared" si="1"/>
        <v>55.002945319898856</v>
      </c>
    </row>
    <row r="25" spans="3:12" x14ac:dyDescent="0.25">
      <c r="C25">
        <v>34.001669999999997</v>
      </c>
      <c r="E25" s="3">
        <v>566.33900000000006</v>
      </c>
      <c r="F25" s="3">
        <v>1021.357</v>
      </c>
      <c r="G25" s="3">
        <v>1427.6210000000001</v>
      </c>
      <c r="I25">
        <f>G25/(E25*10*0.4226)</f>
        <v>0.59649521663875749</v>
      </c>
      <c r="J25">
        <f>F25/(E25*5*0.7806)</f>
        <v>0.46206444199474234</v>
      </c>
      <c r="K25">
        <f t="shared" si="0"/>
        <v>1.0585596586334998</v>
      </c>
      <c r="L25">
        <f t="shared" si="1"/>
        <v>56.349702331257951</v>
      </c>
    </row>
    <row r="26" spans="3:12" x14ac:dyDescent="0.25">
      <c r="C26">
        <v>36.001669999999997</v>
      </c>
      <c r="E26" s="3">
        <v>546.10299999999995</v>
      </c>
      <c r="F26" s="3">
        <v>957.17</v>
      </c>
      <c r="G26" s="3">
        <v>1403.854</v>
      </c>
      <c r="I26">
        <f>G26/(E26*10*0.4226)</f>
        <v>0.60830010121736477</v>
      </c>
      <c r="J26">
        <f>F26/(E26*5*0.7806)</f>
        <v>0.44907198699393469</v>
      </c>
      <c r="K26">
        <f t="shared" si="0"/>
        <v>1.0573720882112996</v>
      </c>
      <c r="L26">
        <f t="shared" si="1"/>
        <v>57.529426774106916</v>
      </c>
    </row>
    <row r="27" spans="3:12" x14ac:dyDescent="0.25">
      <c r="C27">
        <v>38.001669999999997</v>
      </c>
      <c r="E27" s="3">
        <v>551.274</v>
      </c>
      <c r="F27" s="3">
        <v>937.63900000000001</v>
      </c>
      <c r="G27" s="3">
        <v>1441.57</v>
      </c>
      <c r="I27">
        <f>G27/(E27*10*0.4226)</f>
        <v>0.61878351185291525</v>
      </c>
      <c r="J27">
        <f>F27/(E27*5*0.7806)</f>
        <v>0.43578231496975917</v>
      </c>
      <c r="K27">
        <f t="shared" si="0"/>
        <v>1.0545658268226745</v>
      </c>
      <c r="L27">
        <f t="shared" si="1"/>
        <v>58.676613267211799</v>
      </c>
    </row>
  </sheetData>
  <mergeCells count="1">
    <mergeCell ref="E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27"/>
  <sheetViews>
    <sheetView workbookViewId="0">
      <selection activeCell="C4" sqref="C4:L5"/>
    </sheetView>
  </sheetViews>
  <sheetFormatPr defaultRowHeight="15" x14ac:dyDescent="0.25"/>
  <sheetData>
    <row r="4" spans="3:12" x14ac:dyDescent="0.25">
      <c r="E4" s="1" t="s">
        <v>0</v>
      </c>
      <c r="F4" s="1"/>
      <c r="G4" s="1"/>
      <c r="L4" t="s">
        <v>6</v>
      </c>
    </row>
    <row r="5" spans="3:12" x14ac:dyDescent="0.25">
      <c r="C5" t="s">
        <v>5</v>
      </c>
      <c r="E5" t="s">
        <v>1</v>
      </c>
      <c r="F5" t="s">
        <v>3</v>
      </c>
      <c r="G5" t="s">
        <v>4</v>
      </c>
      <c r="L5" t="s">
        <v>1</v>
      </c>
    </row>
    <row r="6" spans="3:12" x14ac:dyDescent="0.25">
      <c r="C6">
        <v>0.50166999999999995</v>
      </c>
      <c r="E6" s="2">
        <v>364.57400000000001</v>
      </c>
      <c r="F6" s="2">
        <v>1510.5160000000001</v>
      </c>
      <c r="G6" s="2">
        <v>487.726</v>
      </c>
      <c r="I6">
        <f>(G6/(E6*10*0.4226))-0.25</f>
        <v>6.6563414685304911E-2</v>
      </c>
      <c r="J6">
        <f>F6/(E6*5*0.7806)</f>
        <v>1.0615515415918706</v>
      </c>
      <c r="K6">
        <f t="shared" ref="K6:K27" si="0">I6+J6</f>
        <v>1.1281149562771755</v>
      </c>
      <c r="L6">
        <f t="shared" ref="L6:L27" si="1">I6*100/K6</f>
        <v>5.900410619939553</v>
      </c>
    </row>
    <row r="7" spans="3:12" x14ac:dyDescent="0.25">
      <c r="C7">
        <v>1.0016799999999999</v>
      </c>
      <c r="E7" s="2">
        <v>431.06599999999997</v>
      </c>
      <c r="F7" s="2">
        <v>1782.6289999999999</v>
      </c>
      <c r="G7" s="2">
        <v>586.12900000000002</v>
      </c>
      <c r="I7">
        <f>(G7/(E7*10*0.4226))-0.25</f>
        <v>7.1751031065791671E-2</v>
      </c>
      <c r="J7">
        <f>F7/(E7*5*0.7806)</f>
        <v>1.0595431462410168</v>
      </c>
      <c r="K7">
        <f t="shared" si="0"/>
        <v>1.1312941773068084</v>
      </c>
      <c r="L7">
        <f t="shared" si="1"/>
        <v>6.3423848990900185</v>
      </c>
    </row>
    <row r="8" spans="3:12" x14ac:dyDescent="0.25">
      <c r="C8">
        <v>1.5016799999999999</v>
      </c>
      <c r="E8" s="2">
        <v>413.90600000000001</v>
      </c>
      <c r="F8" s="2">
        <v>1669.702</v>
      </c>
      <c r="G8" s="2">
        <v>597.31600000000003</v>
      </c>
      <c r="I8">
        <f>(G8/(E8*10*0.4226))-0.25</f>
        <v>9.1486023531538008E-2</v>
      </c>
      <c r="J8">
        <f>F8/(E8*5*0.7806)</f>
        <v>1.0335671415769834</v>
      </c>
      <c r="K8">
        <f t="shared" si="0"/>
        <v>1.1250531651085214</v>
      </c>
      <c r="L8">
        <f t="shared" si="1"/>
        <v>8.1317066934088729</v>
      </c>
    </row>
    <row r="9" spans="3:12" x14ac:dyDescent="0.25">
      <c r="C9">
        <v>2.0016799999999999</v>
      </c>
      <c r="E9" s="2">
        <v>396.71100000000001</v>
      </c>
      <c r="F9" s="2">
        <v>1583.8019999999999</v>
      </c>
      <c r="G9" s="2">
        <v>592.99099999999999</v>
      </c>
      <c r="I9">
        <f>(G9/(E9*10*0.4226))-0.25</f>
        <v>0.10370757969376698</v>
      </c>
      <c r="J9">
        <f>F9/(E9*5*0.7806)</f>
        <v>1.0228880218945398</v>
      </c>
      <c r="K9">
        <f t="shared" si="0"/>
        <v>1.1265956015883067</v>
      </c>
      <c r="L9">
        <f t="shared" si="1"/>
        <v>9.2053954007593379</v>
      </c>
    </row>
    <row r="10" spans="3:12" x14ac:dyDescent="0.25">
      <c r="C10">
        <v>4.0016600000000002</v>
      </c>
      <c r="E10" s="2">
        <v>397.37</v>
      </c>
      <c r="F10" s="2">
        <v>1506.915</v>
      </c>
      <c r="G10" s="2">
        <v>674.93799999999999</v>
      </c>
      <c r="I10">
        <f>(G10/(E10*10*0.4226))-0.25</f>
        <v>0.15191971631365486</v>
      </c>
      <c r="J10">
        <f>F10/(E10*5*0.7806)</f>
        <v>0.97161705237300355</v>
      </c>
      <c r="K10">
        <f t="shared" si="0"/>
        <v>1.1235367686866584</v>
      </c>
      <c r="L10">
        <f t="shared" si="1"/>
        <v>13.521561603296629</v>
      </c>
    </row>
    <row r="11" spans="3:12" x14ac:dyDescent="0.25">
      <c r="C11">
        <v>6.0016699999999998</v>
      </c>
      <c r="E11" s="2">
        <v>407.05700000000002</v>
      </c>
      <c r="F11" s="2">
        <v>1423.748</v>
      </c>
      <c r="G11" s="2">
        <v>785.75900000000001</v>
      </c>
      <c r="I11">
        <f>(G11/(E11*10*0.4226))-0.25</f>
        <v>0.20677743751812272</v>
      </c>
      <c r="J11">
        <f>F11/(E11*5*0.7806)</f>
        <v>0.89614719178285773</v>
      </c>
      <c r="K11">
        <f t="shared" si="0"/>
        <v>1.1029246293009805</v>
      </c>
      <c r="L11">
        <f t="shared" si="1"/>
        <v>18.748102275055334</v>
      </c>
    </row>
    <row r="12" spans="3:12" x14ac:dyDescent="0.25">
      <c r="C12">
        <v>8.0016700000000007</v>
      </c>
      <c r="E12" s="2">
        <v>393.142</v>
      </c>
      <c r="F12" s="2">
        <v>1350.2049999999999</v>
      </c>
      <c r="G12" s="2">
        <v>807.68600000000004</v>
      </c>
      <c r="I12">
        <f>(G12/(E12*10*0.4226))-0.25</f>
        <v>0.23614253323058199</v>
      </c>
      <c r="J12">
        <f>F12/(E12*5*0.7806)</f>
        <v>0.87993728050307485</v>
      </c>
      <c r="K12">
        <f t="shared" si="0"/>
        <v>1.1160798137336569</v>
      </c>
      <c r="L12">
        <f t="shared" si="1"/>
        <v>21.15821201358413</v>
      </c>
    </row>
    <row r="13" spans="3:12" x14ac:dyDescent="0.25">
      <c r="C13">
        <v>10.00168</v>
      </c>
      <c r="E13" s="2">
        <v>367.04</v>
      </c>
      <c r="F13" s="2">
        <v>1211.6179999999999</v>
      </c>
      <c r="G13" s="2">
        <v>807.87199999999996</v>
      </c>
      <c r="I13">
        <f>(G13/(E13*10*0.4226))-0.25</f>
        <v>0.2708344078319499</v>
      </c>
      <c r="J13">
        <f>F13/(E13*5*0.7806)</f>
        <v>0.84577290712149755</v>
      </c>
      <c r="K13">
        <f t="shared" si="0"/>
        <v>1.1166073149534474</v>
      </c>
      <c r="L13">
        <f t="shared" si="1"/>
        <v>24.255116745607321</v>
      </c>
    </row>
    <row r="14" spans="3:12" x14ac:dyDescent="0.25">
      <c r="C14">
        <v>12.00168</v>
      </c>
      <c r="E14" s="2">
        <v>394.35300000000001</v>
      </c>
      <c r="F14" s="2">
        <v>1239.7760000000001</v>
      </c>
      <c r="G14" s="2">
        <v>924.03200000000004</v>
      </c>
      <c r="I14">
        <f>(G14/(E14*10*0.4226))-0.25</f>
        <v>0.3044627437335462</v>
      </c>
      <c r="J14">
        <f>F14/(E14*5*0.7806)</f>
        <v>0.80548883424907691</v>
      </c>
      <c r="K14">
        <f t="shared" si="0"/>
        <v>1.1099515779826232</v>
      </c>
      <c r="L14">
        <f t="shared" si="1"/>
        <v>27.4302726148575</v>
      </c>
    </row>
    <row r="15" spans="3:12" x14ac:dyDescent="0.25">
      <c r="C15">
        <v>14.00168</v>
      </c>
      <c r="E15" s="2">
        <v>460.68900000000002</v>
      </c>
      <c r="F15" s="2">
        <v>1403.4280000000001</v>
      </c>
      <c r="G15" s="2">
        <v>1088.2090000000001</v>
      </c>
      <c r="I15">
        <f>(G15/(E15*10*0.4226))-0.25</f>
        <v>0.30895259670920461</v>
      </c>
      <c r="J15">
        <f>F15/(E15*5*0.7806)</f>
        <v>0.78051947375392594</v>
      </c>
      <c r="K15">
        <f t="shared" si="0"/>
        <v>1.0894720704631307</v>
      </c>
      <c r="L15">
        <f t="shared" si="1"/>
        <v>28.358009818266378</v>
      </c>
    </row>
    <row r="16" spans="3:12" x14ac:dyDescent="0.25">
      <c r="C16">
        <v>16.001670000000001</v>
      </c>
      <c r="E16" s="2">
        <v>502.72899999999998</v>
      </c>
      <c r="F16" s="2">
        <v>1484.1959999999999</v>
      </c>
      <c r="G16" s="2">
        <v>1249.0450000000001</v>
      </c>
      <c r="I16">
        <f>(G16/(E16*10*0.4226))-0.25</f>
        <v>0.33791515341353973</v>
      </c>
      <c r="J16">
        <f>F16/(E16*5*0.7806)</f>
        <v>0.75641262212213911</v>
      </c>
      <c r="K16">
        <f t="shared" si="0"/>
        <v>1.0943277755356788</v>
      </c>
      <c r="L16">
        <f t="shared" si="1"/>
        <v>30.878787961689866</v>
      </c>
    </row>
    <row r="17" spans="3:12" x14ac:dyDescent="0.25">
      <c r="C17">
        <v>18.001670000000001</v>
      </c>
      <c r="E17" s="2">
        <v>494.37799999999999</v>
      </c>
      <c r="F17" s="2">
        <v>1412.3230000000001</v>
      </c>
      <c r="G17" s="2">
        <v>1274.595</v>
      </c>
      <c r="I17">
        <f>(G17/(E17*10*0.4226))-0.25</f>
        <v>0.36007549578420484</v>
      </c>
      <c r="J17">
        <f>F17/(E17*5*0.7806)</f>
        <v>0.73194145367644214</v>
      </c>
      <c r="K17">
        <f t="shared" si="0"/>
        <v>1.0920169494606471</v>
      </c>
      <c r="L17">
        <f t="shared" si="1"/>
        <v>32.973434703742278</v>
      </c>
    </row>
    <row r="18" spans="3:12" x14ac:dyDescent="0.25">
      <c r="C18">
        <v>20.001670000000001</v>
      </c>
      <c r="E18" s="2">
        <v>493.87700000000001</v>
      </c>
      <c r="F18" s="2">
        <v>1367.23</v>
      </c>
      <c r="G18" s="2">
        <v>1320.4849999999999</v>
      </c>
      <c r="I18">
        <f>(G18/(E18*10*0.4226))-0.25</f>
        <v>0.38268156189968805</v>
      </c>
      <c r="J18">
        <f>F18/(E18*5*0.7806)</f>
        <v>0.70929063621071875</v>
      </c>
      <c r="K18">
        <f t="shared" si="0"/>
        <v>1.0919721981104069</v>
      </c>
      <c r="L18">
        <f t="shared" si="1"/>
        <v>35.044991306728853</v>
      </c>
    </row>
    <row r="19" spans="3:12" x14ac:dyDescent="0.25">
      <c r="C19">
        <v>22.001670000000001</v>
      </c>
      <c r="E19" s="2">
        <v>486.76499999999999</v>
      </c>
      <c r="F19" s="2">
        <v>1311.34</v>
      </c>
      <c r="G19" s="2">
        <v>1344.722</v>
      </c>
      <c r="I19">
        <f>(G19/(E19*10*0.4226))-0.25</f>
        <v>0.40370781043701476</v>
      </c>
      <c r="J19">
        <f>F19/(E19*5*0.7806)</f>
        <v>0.69023569382450212</v>
      </c>
      <c r="K19">
        <f t="shared" si="0"/>
        <v>1.0939435042615169</v>
      </c>
      <c r="L19">
        <f t="shared" si="1"/>
        <v>36.90389941202163</v>
      </c>
    </row>
    <row r="20" spans="3:12" x14ac:dyDescent="0.25">
      <c r="C20">
        <v>24.001670000000001</v>
      </c>
      <c r="E20" s="2">
        <v>486.92899999999997</v>
      </c>
      <c r="F20" s="2">
        <v>1269.915</v>
      </c>
      <c r="G20" s="2">
        <v>1382.498</v>
      </c>
      <c r="I20">
        <f>(G20/(E20*10*0.4226))-0.25</f>
        <v>0.42184544709489757</v>
      </c>
      <c r="J20">
        <f>F20/(E20*5*0.7806)</f>
        <v>0.66820613880847912</v>
      </c>
      <c r="K20">
        <f t="shared" si="0"/>
        <v>1.0900515859033768</v>
      </c>
      <c r="L20">
        <f t="shared" si="1"/>
        <v>38.699585648076877</v>
      </c>
    </row>
    <row r="21" spans="3:12" x14ac:dyDescent="0.25">
      <c r="C21">
        <v>26.00168</v>
      </c>
      <c r="E21" s="2">
        <v>476.05200000000002</v>
      </c>
      <c r="F21" s="2">
        <v>1204.463</v>
      </c>
      <c r="G21" s="2">
        <v>1385.152</v>
      </c>
      <c r="I21">
        <f>(G21/(E21*10*0.4226))-0.25</f>
        <v>0.43851522259303388</v>
      </c>
      <c r="J21">
        <f>F21/(E21*5*0.7806)</f>
        <v>0.64824700369523869</v>
      </c>
      <c r="K21">
        <f t="shared" si="0"/>
        <v>1.0867622262882726</v>
      </c>
      <c r="L21">
        <f t="shared" si="1"/>
        <v>40.350613223900744</v>
      </c>
    </row>
    <row r="22" spans="3:12" x14ac:dyDescent="0.25">
      <c r="C22">
        <v>28.001670000000001</v>
      </c>
      <c r="E22" s="2">
        <v>517.78099999999995</v>
      </c>
      <c r="F22" s="2">
        <v>1278.6400000000001</v>
      </c>
      <c r="G22" s="2">
        <v>1545.454</v>
      </c>
      <c r="I22">
        <f>(G22/(E22*10*0.4226))-0.25</f>
        <v>0.45628580897372328</v>
      </c>
      <c r="J22">
        <f>F22/(E22*5*0.7806)</f>
        <v>0.63270843632059315</v>
      </c>
      <c r="K22">
        <f t="shared" si="0"/>
        <v>1.0889942452943164</v>
      </c>
      <c r="L22">
        <f t="shared" si="1"/>
        <v>41.899744736521129</v>
      </c>
    </row>
    <row r="23" spans="3:12" x14ac:dyDescent="0.25">
      <c r="C23">
        <v>30.001670000000001</v>
      </c>
      <c r="E23" s="2">
        <v>489.79500000000002</v>
      </c>
      <c r="F23" s="2">
        <v>1193.0160000000001</v>
      </c>
      <c r="G23" s="2">
        <v>1486.3330000000001</v>
      </c>
      <c r="I23">
        <f>(G23/(E23*10*0.4226))-0.25</f>
        <v>0.46807908933881948</v>
      </c>
      <c r="J23">
        <f>F23/(E23*5*0.7806)</f>
        <v>0.62407009147397863</v>
      </c>
      <c r="K23">
        <f t="shared" si="0"/>
        <v>1.0921491808127981</v>
      </c>
      <c r="L23">
        <f t="shared" si="1"/>
        <v>42.858530461055345</v>
      </c>
    </row>
    <row r="24" spans="3:12" x14ac:dyDescent="0.25">
      <c r="C24">
        <v>32.001669999999997</v>
      </c>
      <c r="E24" s="2">
        <v>470.61099999999999</v>
      </c>
      <c r="F24" s="2">
        <v>1112.8409999999999</v>
      </c>
      <c r="G24" s="2">
        <v>1459.375</v>
      </c>
      <c r="I24">
        <f>(G24/(E24*10*0.4226))-0.25</f>
        <v>0.4837959922071402</v>
      </c>
      <c r="J24">
        <f>F24/(E24*5*0.7806)</f>
        <v>0.60586029565885091</v>
      </c>
      <c r="K24">
        <f t="shared" si="0"/>
        <v>1.0896562878659912</v>
      </c>
      <c r="L24">
        <f t="shared" si="1"/>
        <v>44.398953834756256</v>
      </c>
    </row>
    <row r="25" spans="3:12" x14ac:dyDescent="0.25">
      <c r="C25">
        <v>34.001669999999997</v>
      </c>
      <c r="E25" s="2">
        <v>490.64100000000002</v>
      </c>
      <c r="F25" s="2">
        <v>1134.1369999999999</v>
      </c>
      <c r="G25" s="2">
        <v>1542.6030000000001</v>
      </c>
      <c r="I25">
        <f>(G25/(E25*10*0.4226))-0.25</f>
        <v>0.49397928267983637</v>
      </c>
      <c r="J25">
        <f>F25/(E25*5*0.7806)</f>
        <v>0.59224735652938121</v>
      </c>
      <c r="K25">
        <f t="shared" si="0"/>
        <v>1.0862266392092175</v>
      </c>
      <c r="L25">
        <f t="shared" si="1"/>
        <v>45.476631197284725</v>
      </c>
    </row>
    <row r="26" spans="3:12" x14ac:dyDescent="0.25">
      <c r="C26">
        <v>36.001669999999997</v>
      </c>
      <c r="E26" s="2">
        <v>487.88</v>
      </c>
      <c r="F26" s="2">
        <v>1109.9649999999999</v>
      </c>
      <c r="G26" s="2">
        <v>1551.962</v>
      </c>
      <c r="I26">
        <f>(G26/(E26*10*0.4226))-0.25</f>
        <v>0.50272887388498833</v>
      </c>
      <c r="J26">
        <f>F26/(E26*5*0.7806)</f>
        <v>0.58290491621963803</v>
      </c>
      <c r="K26">
        <f t="shared" si="0"/>
        <v>1.0856337901046262</v>
      </c>
      <c r="L26">
        <f t="shared" si="1"/>
        <v>46.307408489610353</v>
      </c>
    </row>
    <row r="27" spans="3:12" x14ac:dyDescent="0.25">
      <c r="C27">
        <v>38.001669999999997</v>
      </c>
      <c r="E27" s="2">
        <v>505.69299999999998</v>
      </c>
      <c r="F27" s="2">
        <v>1148.8589999999999</v>
      </c>
      <c r="G27" s="2">
        <v>1617.1389999999999</v>
      </c>
      <c r="I27">
        <f>(G27/(E27*10*0.4226))-0.25</f>
        <v>0.50671251428443498</v>
      </c>
      <c r="J27">
        <f>F27/(E27*5*0.7806)</f>
        <v>0.58207807016154944</v>
      </c>
      <c r="K27">
        <f t="shared" si="0"/>
        <v>1.0887905844459844</v>
      </c>
      <c r="L27">
        <f t="shared" si="1"/>
        <v>46.53902426445655</v>
      </c>
    </row>
  </sheetData>
  <mergeCells count="1">
    <mergeCell ref="E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M20"/>
  <sheetViews>
    <sheetView workbookViewId="0">
      <selection activeCell="D4" sqref="D3:M4"/>
    </sheetView>
  </sheetViews>
  <sheetFormatPr defaultRowHeight="15" x14ac:dyDescent="0.25"/>
  <sheetData>
    <row r="3" spans="4:13" x14ac:dyDescent="0.25">
      <c r="F3" s="1" t="s">
        <v>0</v>
      </c>
      <c r="G3" s="1"/>
      <c r="H3" s="1"/>
      <c r="M3" t="s">
        <v>6</v>
      </c>
    </row>
    <row r="4" spans="4:13" x14ac:dyDescent="0.25">
      <c r="D4" t="s">
        <v>5</v>
      </c>
      <c r="F4" t="s">
        <v>1</v>
      </c>
      <c r="G4" t="s">
        <v>3</v>
      </c>
      <c r="H4" t="s">
        <v>4</v>
      </c>
      <c r="M4" t="s">
        <v>1</v>
      </c>
    </row>
    <row r="5" spans="4:13" x14ac:dyDescent="0.25">
      <c r="D5">
        <v>4.0016699999999998</v>
      </c>
      <c r="F5" s="3">
        <v>152.66800000000001</v>
      </c>
      <c r="G5" s="3">
        <v>549.48199999999997</v>
      </c>
      <c r="H5" s="3">
        <v>108.604</v>
      </c>
      <c r="J5">
        <f>H5/(F5*10*0.4226)</f>
        <v>0.16833263128088377</v>
      </c>
      <c r="K5">
        <f>G5/(F5*5*0.7806)</f>
        <v>0.922161322114463</v>
      </c>
      <c r="L5">
        <f t="shared" ref="L5:L20" si="0">J5+K5</f>
        <v>1.0904939533953468</v>
      </c>
      <c r="M5">
        <f t="shared" ref="M5:M20" si="1">J5*100/L5</f>
        <v>15.436365397237244</v>
      </c>
    </row>
    <row r="6" spans="4:13" x14ac:dyDescent="0.25">
      <c r="D6">
        <v>6.0016800000000003</v>
      </c>
      <c r="F6" s="3">
        <v>150.268</v>
      </c>
      <c r="G6" s="3">
        <v>514.98400000000004</v>
      </c>
      <c r="H6" s="3">
        <v>136.94200000000001</v>
      </c>
      <c r="J6">
        <f>H6/(F6*10*0.4226)</f>
        <v>0.21564563283941685</v>
      </c>
      <c r="K6">
        <f>G6/(F6*5*0.7806)</f>
        <v>0.87806906865131862</v>
      </c>
      <c r="L6">
        <f t="shared" si="0"/>
        <v>1.0937147014907356</v>
      </c>
      <c r="M6">
        <f t="shared" si="1"/>
        <v>19.716808464354678</v>
      </c>
    </row>
    <row r="7" spans="4:13" x14ac:dyDescent="0.25">
      <c r="D7">
        <v>8.0016800000000003</v>
      </c>
      <c r="F7" s="3">
        <v>150.124</v>
      </c>
      <c r="G7" s="3">
        <v>489.45400000000001</v>
      </c>
      <c r="H7" s="3">
        <v>166.84299999999999</v>
      </c>
      <c r="J7">
        <f>H7/(F7*10*0.4226)</f>
        <v>0.26298342069089115</v>
      </c>
      <c r="K7">
        <f>G7/(F7*5*0.7806)</f>
        <v>0.83533985634818264</v>
      </c>
      <c r="L7">
        <f t="shared" si="0"/>
        <v>1.0983232770390738</v>
      </c>
      <c r="M7">
        <f t="shared" si="1"/>
        <v>23.944081509394728</v>
      </c>
    </row>
    <row r="8" spans="4:13" x14ac:dyDescent="0.25">
      <c r="D8">
        <v>10.00168</v>
      </c>
      <c r="F8" s="3">
        <v>149.93600000000001</v>
      </c>
      <c r="G8" s="3">
        <v>465.358</v>
      </c>
      <c r="H8" s="3">
        <v>195.44499999999999</v>
      </c>
      <c r="J8">
        <f>H8/(F8*10*0.4226)</f>
        <v>0.30845310847378171</v>
      </c>
      <c r="K8">
        <f>G8/(F8*5*0.7806)</f>
        <v>0.79521161072451296</v>
      </c>
      <c r="L8">
        <f t="shared" si="0"/>
        <v>1.1036647191982947</v>
      </c>
      <c r="M8">
        <f t="shared" si="1"/>
        <v>27.948080889805283</v>
      </c>
    </row>
    <row r="9" spans="4:13" x14ac:dyDescent="0.25">
      <c r="D9">
        <v>12.00168</v>
      </c>
      <c r="F9" s="3">
        <v>143.63900000000001</v>
      </c>
      <c r="G9" s="3">
        <v>426.52600000000001</v>
      </c>
      <c r="H9" s="3">
        <v>211.46899999999999</v>
      </c>
      <c r="J9">
        <f>H9/(F9*10*0.4226)</f>
        <v>0.34837328674513651</v>
      </c>
      <c r="K9">
        <f>G9/(F9*5*0.7806)</f>
        <v>0.76080715037784474</v>
      </c>
      <c r="L9">
        <f t="shared" si="0"/>
        <v>1.1091804371229812</v>
      </c>
      <c r="M9">
        <f t="shared" si="1"/>
        <v>31.408170851692578</v>
      </c>
    </row>
    <row r="10" spans="4:13" x14ac:dyDescent="0.25">
      <c r="D10">
        <v>14.00168</v>
      </c>
      <c r="F10" s="3">
        <v>175.57</v>
      </c>
      <c r="G10" s="3">
        <v>500.8</v>
      </c>
      <c r="H10" s="3">
        <v>272.05900000000003</v>
      </c>
      <c r="J10">
        <f>H10/(F10*10*0.4226)</f>
        <v>0.36667668429361089</v>
      </c>
      <c r="K10">
        <f>G10/(F10*5*0.7806)</f>
        <v>0.7308284741922767</v>
      </c>
      <c r="L10">
        <f t="shared" si="0"/>
        <v>1.0975051584858875</v>
      </c>
      <c r="M10">
        <f t="shared" si="1"/>
        <v>33.410019211160353</v>
      </c>
    </row>
    <row r="11" spans="4:13" x14ac:dyDescent="0.25">
      <c r="D11">
        <v>16.00168</v>
      </c>
      <c r="F11" s="3">
        <v>177.40199999999999</v>
      </c>
      <c r="G11" s="3">
        <v>480.37099999999998</v>
      </c>
      <c r="H11" s="3">
        <v>299.23899999999998</v>
      </c>
      <c r="J11">
        <f>H11/(F11*10*0.4226)</f>
        <v>0.39914453772022657</v>
      </c>
      <c r="K11">
        <f>G11/(F11*5*0.7806)</f>
        <v>0.69377671264780438</v>
      </c>
      <c r="L11">
        <f t="shared" si="0"/>
        <v>1.092921250368031</v>
      </c>
      <c r="M11">
        <f t="shared" si="1"/>
        <v>36.520887262995238</v>
      </c>
    </row>
    <row r="12" spans="4:13" x14ac:dyDescent="0.25">
      <c r="D12">
        <v>18.001670000000001</v>
      </c>
      <c r="F12" s="3">
        <v>170.71100000000001</v>
      </c>
      <c r="G12" s="3">
        <v>446.08499999999998</v>
      </c>
      <c r="H12" s="3">
        <v>307.17899999999997</v>
      </c>
      <c r="J12">
        <f>H12/(F12*10*0.4226)</f>
        <v>0.42579496648940557</v>
      </c>
      <c r="K12">
        <f>G12/(F12*5*0.7806)</f>
        <v>0.66951076177033075</v>
      </c>
      <c r="L12">
        <f t="shared" si="0"/>
        <v>1.0953057282597363</v>
      </c>
      <c r="M12">
        <f t="shared" si="1"/>
        <v>38.874531147200784</v>
      </c>
    </row>
    <row r="13" spans="4:13" x14ac:dyDescent="0.25">
      <c r="D13">
        <v>22.001670000000001</v>
      </c>
      <c r="F13" s="3">
        <v>176.43100000000001</v>
      </c>
      <c r="G13" s="3">
        <v>423.43200000000002</v>
      </c>
      <c r="H13" s="3">
        <v>356.36</v>
      </c>
      <c r="J13">
        <f>H13/(F13*10*0.4226)</f>
        <v>0.47795230660982213</v>
      </c>
      <c r="K13">
        <f>G13/(F13*5*0.7806)</f>
        <v>0.61490812117560401</v>
      </c>
      <c r="L13">
        <f t="shared" si="0"/>
        <v>1.0928604277854261</v>
      </c>
      <c r="M13">
        <f t="shared" si="1"/>
        <v>43.734066533852392</v>
      </c>
    </row>
    <row r="14" spans="4:13" x14ac:dyDescent="0.25">
      <c r="D14">
        <v>26.001670000000001</v>
      </c>
      <c r="F14" s="3">
        <v>169.82</v>
      </c>
      <c r="G14" s="3">
        <v>380.815</v>
      </c>
      <c r="H14" s="3">
        <v>373.67899999999997</v>
      </c>
      <c r="J14">
        <f>H14/(F14*10*0.4226)</f>
        <v>0.52069134976188991</v>
      </c>
      <c r="K14">
        <f>G14/(F14*5*0.7806)</f>
        <v>0.57454845182339986</v>
      </c>
      <c r="L14">
        <f t="shared" si="0"/>
        <v>1.0952398015852898</v>
      </c>
      <c r="M14">
        <f t="shared" si="1"/>
        <v>47.541310040798592</v>
      </c>
    </row>
    <row r="15" spans="4:13" x14ac:dyDescent="0.25">
      <c r="D15">
        <v>28.00168</v>
      </c>
      <c r="F15" s="3">
        <v>165.95099999999999</v>
      </c>
      <c r="G15" s="3">
        <v>354.73899999999998</v>
      </c>
      <c r="H15" s="3">
        <v>374.14600000000002</v>
      </c>
      <c r="J15">
        <f>H15/(F15*10*0.4226)</f>
        <v>0.53349670327737997</v>
      </c>
      <c r="K15">
        <f>G15/(F15*5*0.7806)</f>
        <v>0.5476845784870179</v>
      </c>
      <c r="L15">
        <f t="shared" si="0"/>
        <v>1.081181281764398</v>
      </c>
      <c r="M15">
        <f t="shared" si="1"/>
        <v>49.343871585231078</v>
      </c>
    </row>
    <row r="16" spans="4:13" x14ac:dyDescent="0.25">
      <c r="D16">
        <v>30.001670000000001</v>
      </c>
      <c r="F16" s="3">
        <v>159.446</v>
      </c>
      <c r="G16" s="3">
        <v>334.68599999999998</v>
      </c>
      <c r="H16" s="3">
        <v>372.88499999999999</v>
      </c>
      <c r="J16">
        <f>H16/(F16*10*0.4226)</f>
        <v>0.55339061809133616</v>
      </c>
      <c r="K16">
        <f>G16/(F16*5*0.7806)</f>
        <v>0.53780565708380945</v>
      </c>
      <c r="L16">
        <f t="shared" si="0"/>
        <v>1.0911962751751456</v>
      </c>
      <c r="M16">
        <f t="shared" si="1"/>
        <v>50.71412271843694</v>
      </c>
    </row>
    <row r="17" spans="4:13" x14ac:dyDescent="0.25">
      <c r="D17">
        <v>32.00168</v>
      </c>
      <c r="F17" s="3">
        <v>162.05699999999999</v>
      </c>
      <c r="G17" s="3">
        <v>330.875</v>
      </c>
      <c r="H17" s="3">
        <v>390.79399999999998</v>
      </c>
      <c r="J17">
        <f>H17/(F17*10*0.4226)</f>
        <v>0.57062474331530966</v>
      </c>
      <c r="K17">
        <f>G17/(F17*5*0.7806)</f>
        <v>0.52311552361802283</v>
      </c>
      <c r="L17">
        <f t="shared" si="0"/>
        <v>1.0937402669333325</v>
      </c>
      <c r="M17">
        <f t="shared" si="1"/>
        <v>52.17186937034397</v>
      </c>
    </row>
    <row r="18" spans="4:13" x14ac:dyDescent="0.25">
      <c r="D18">
        <v>34.001669999999997</v>
      </c>
      <c r="F18" s="3">
        <v>161.292</v>
      </c>
      <c r="G18" s="3">
        <v>319.45100000000002</v>
      </c>
      <c r="H18" s="3">
        <v>398.38299999999998</v>
      </c>
      <c r="J18">
        <f>H18/(F18*10*0.4226)</f>
        <v>0.58446495800551568</v>
      </c>
      <c r="K18">
        <f>G18/(F18*5*0.7806)</f>
        <v>0.50744955214290011</v>
      </c>
      <c r="L18">
        <f t="shared" si="0"/>
        <v>1.0919145101484158</v>
      </c>
      <c r="M18">
        <f t="shared" si="1"/>
        <v>53.526622512423039</v>
      </c>
    </row>
    <row r="19" spans="4:13" x14ac:dyDescent="0.25">
      <c r="D19">
        <v>36.00168</v>
      </c>
      <c r="F19" s="3">
        <v>164.31800000000001</v>
      </c>
      <c r="G19" s="3">
        <v>318.26900000000001</v>
      </c>
      <c r="H19" s="3">
        <v>413.93900000000002</v>
      </c>
      <c r="J19">
        <f>H19/(F19*10*0.4226)</f>
        <v>0.59610355682202609</v>
      </c>
      <c r="K19">
        <f>G19/(F19*5*0.7806)</f>
        <v>0.49626157327896381</v>
      </c>
      <c r="L19">
        <f t="shared" si="0"/>
        <v>1.09236513010099</v>
      </c>
      <c r="M19">
        <f t="shared" si="1"/>
        <v>54.569991333110003</v>
      </c>
    </row>
    <row r="20" spans="4:13" x14ac:dyDescent="0.25">
      <c r="D20">
        <v>38.00168</v>
      </c>
      <c r="F20" s="3">
        <v>161.84100000000001</v>
      </c>
      <c r="G20" s="3">
        <v>305.78399999999999</v>
      </c>
      <c r="H20" s="3">
        <v>420.96499999999997</v>
      </c>
      <c r="J20">
        <f>H20/(F20*10*0.4226)</f>
        <v>0.6154998382562954</v>
      </c>
      <c r="K20">
        <f>G20/(F20*5*0.7806)</f>
        <v>0.48409171828295561</v>
      </c>
      <c r="L20">
        <f t="shared" si="0"/>
        <v>1.0995915565392509</v>
      </c>
      <c r="M20">
        <f t="shared" si="1"/>
        <v>55.975315070030241</v>
      </c>
    </row>
  </sheetData>
  <mergeCells count="1">
    <mergeCell ref="F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O27"/>
  <sheetViews>
    <sheetView tabSelected="1" workbookViewId="0">
      <selection activeCell="S21" sqref="S21"/>
    </sheetView>
  </sheetViews>
  <sheetFormatPr defaultRowHeight="15" x14ac:dyDescent="0.25"/>
  <sheetData>
    <row r="3" spans="5:15" x14ac:dyDescent="0.25">
      <c r="G3" s="1" t="s">
        <v>0</v>
      </c>
      <c r="H3" s="1"/>
      <c r="I3" s="1"/>
      <c r="O3" t="s">
        <v>6</v>
      </c>
    </row>
    <row r="4" spans="5:15" x14ac:dyDescent="0.25">
      <c r="E4" t="s">
        <v>5</v>
      </c>
      <c r="G4" t="s">
        <v>1</v>
      </c>
      <c r="H4" t="s">
        <v>3</v>
      </c>
      <c r="I4" t="s">
        <v>4</v>
      </c>
      <c r="O4" t="s">
        <v>1</v>
      </c>
    </row>
    <row r="5" spans="5:15" x14ac:dyDescent="0.25">
      <c r="E5">
        <v>0</v>
      </c>
      <c r="G5" s="3">
        <v>146.90799999999999</v>
      </c>
      <c r="H5" s="3">
        <v>649.03200000000004</v>
      </c>
      <c r="I5" s="3">
        <v>7.7850000000000001</v>
      </c>
      <c r="K5">
        <f>I5/(G5*10*0.4226)</f>
        <v>1.2539599846920562E-2</v>
      </c>
      <c r="L5">
        <f>H5/(G5*5*0.7806)</f>
        <v>1.1319366251943446</v>
      </c>
      <c r="M5">
        <f t="shared" ref="M5" si="0">K5+L5</f>
        <v>1.1444762250412652</v>
      </c>
      <c r="N5">
        <f t="shared" ref="N5" si="1">K5*100/M5</f>
        <v>1.0956627645513941</v>
      </c>
    </row>
    <row r="6" spans="5:15" x14ac:dyDescent="0.25">
      <c r="E6">
        <v>0.50166999999999995</v>
      </c>
      <c r="G6" s="3">
        <v>157.51900000000001</v>
      </c>
      <c r="H6" s="3">
        <v>679.03399999999999</v>
      </c>
      <c r="I6" s="3">
        <v>22.619</v>
      </c>
      <c r="K6">
        <f>I6/(G6*10*0.4226)</f>
        <v>3.3979028820618963E-2</v>
      </c>
      <c r="L6">
        <f>H6/(G6*5*0.7806)</f>
        <v>1.1044855112151333</v>
      </c>
      <c r="M6">
        <f t="shared" ref="M6:M27" si="2">K6+L6</f>
        <v>1.1384645400357523</v>
      </c>
      <c r="N6">
        <f t="shared" ref="N6:N27" si="3">K6*100/M6</f>
        <v>2.9846365543850744</v>
      </c>
      <c r="O6">
        <f>N6-$N$5</f>
        <v>1.8889737898336803</v>
      </c>
    </row>
    <row r="7" spans="5:15" x14ac:dyDescent="0.25">
      <c r="E7">
        <v>1.0016799999999999</v>
      </c>
      <c r="G7" s="3">
        <v>154.53200000000001</v>
      </c>
      <c r="H7" s="3">
        <v>657.37800000000004</v>
      </c>
      <c r="I7" s="3">
        <v>32.604999999999997</v>
      </c>
      <c r="K7">
        <f>I7/(G7*10*0.4226)</f>
        <v>4.992709373359893E-2</v>
      </c>
      <c r="L7">
        <f>H7/(G7*5*0.7806)</f>
        <v>1.0899289522267457</v>
      </c>
      <c r="M7">
        <f t="shared" si="2"/>
        <v>1.1398560459603446</v>
      </c>
      <c r="N7">
        <f t="shared" si="3"/>
        <v>4.3801227278252188</v>
      </c>
      <c r="O7">
        <f t="shared" ref="O7:O27" si="4">N7-$N$5</f>
        <v>3.2844599632738247</v>
      </c>
    </row>
    <row r="8" spans="5:15" x14ac:dyDescent="0.25">
      <c r="E8">
        <v>1.5016799999999999</v>
      </c>
      <c r="G8" s="3">
        <v>162.35300000000001</v>
      </c>
      <c r="H8" s="3">
        <v>680.50699999999995</v>
      </c>
      <c r="I8" s="3">
        <v>45.383000000000003</v>
      </c>
      <c r="K8">
        <f>I8/(G8*10*0.4226)</f>
        <v>6.6145970121738645E-2</v>
      </c>
      <c r="L8">
        <f>H8/(G8*5*0.7806)</f>
        <v>1.0739244438942261</v>
      </c>
      <c r="M8">
        <f t="shared" si="2"/>
        <v>1.1400704140159648</v>
      </c>
      <c r="N8">
        <f t="shared" si="3"/>
        <v>5.8019197155319198</v>
      </c>
      <c r="O8">
        <f t="shared" si="4"/>
        <v>4.7062569509805261</v>
      </c>
    </row>
    <row r="9" spans="5:15" x14ac:dyDescent="0.25">
      <c r="E9">
        <v>2.0016799999999999</v>
      </c>
      <c r="G9" s="3">
        <v>165.53</v>
      </c>
      <c r="H9" s="3">
        <v>683.81799999999998</v>
      </c>
      <c r="I9" s="3">
        <v>56.899000000000001</v>
      </c>
      <c r="K9">
        <f>I9/(G9*10*0.4226)</f>
        <v>8.1338924555863806E-2</v>
      </c>
      <c r="L9">
        <f>H9/(G9*5*0.7806)</f>
        <v>1.0584376067377517</v>
      </c>
      <c r="M9">
        <f t="shared" si="2"/>
        <v>1.1397765312936154</v>
      </c>
      <c r="N9">
        <f t="shared" si="3"/>
        <v>7.1363922946848479</v>
      </c>
      <c r="O9">
        <f t="shared" si="4"/>
        <v>6.0407295301334543</v>
      </c>
    </row>
    <row r="10" spans="5:15" x14ac:dyDescent="0.25">
      <c r="E10">
        <v>4.0016699999999998</v>
      </c>
      <c r="G10" s="3">
        <v>183.38900000000001</v>
      </c>
      <c r="H10" s="3">
        <v>712.59299999999996</v>
      </c>
      <c r="I10" s="3">
        <v>106.07599999999999</v>
      </c>
      <c r="K10">
        <f>I10/(G10*10*0.4226)</f>
        <v>0.13687192003502588</v>
      </c>
      <c r="L10">
        <f>H10/(G10*5*0.7806)</f>
        <v>0.99556522469474706</v>
      </c>
      <c r="M10">
        <f t="shared" si="2"/>
        <v>1.132437144729773</v>
      </c>
      <c r="N10">
        <f t="shared" si="3"/>
        <v>12.086491570151281</v>
      </c>
      <c r="O10">
        <f t="shared" si="4"/>
        <v>10.990828805599888</v>
      </c>
    </row>
    <row r="11" spans="5:15" x14ac:dyDescent="0.25">
      <c r="E11">
        <v>6.0016800000000003</v>
      </c>
      <c r="G11" s="3">
        <v>187.1</v>
      </c>
      <c r="H11" s="3">
        <v>699.62199999999996</v>
      </c>
      <c r="I11" s="3">
        <v>141.66999999999999</v>
      </c>
      <c r="K11">
        <f>I11/(G11*10*0.4226)</f>
        <v>0.17917384504516717</v>
      </c>
      <c r="L11">
        <f>H11/(G11*5*0.7806)</f>
        <v>0.95805649370292112</v>
      </c>
      <c r="M11">
        <f t="shared" si="2"/>
        <v>1.1372303387480882</v>
      </c>
      <c r="N11">
        <f t="shared" si="3"/>
        <v>15.755281840476522</v>
      </c>
      <c r="O11">
        <f t="shared" si="4"/>
        <v>14.659619075925129</v>
      </c>
    </row>
    <row r="12" spans="5:15" x14ac:dyDescent="0.25">
      <c r="E12">
        <v>8.0016800000000003</v>
      </c>
      <c r="G12" s="3">
        <v>191.92400000000001</v>
      </c>
      <c r="H12" s="3">
        <v>696.6</v>
      </c>
      <c r="I12" s="3">
        <v>171.43199999999999</v>
      </c>
      <c r="K12">
        <f>I12/(G12*10*0.4226)</f>
        <v>0.21136501884575251</v>
      </c>
      <c r="L12">
        <f>H12/(G12*5*0.7806)</f>
        <v>0.92994150691950983</v>
      </c>
      <c r="M12">
        <f t="shared" si="2"/>
        <v>1.1413065257652624</v>
      </c>
      <c r="N12">
        <f t="shared" si="3"/>
        <v>18.519566310551781</v>
      </c>
      <c r="O12">
        <f t="shared" si="4"/>
        <v>17.423903546000385</v>
      </c>
    </row>
    <row r="13" spans="5:15" x14ac:dyDescent="0.25">
      <c r="E13">
        <v>10.00168</v>
      </c>
      <c r="G13" s="3">
        <v>195.93100000000001</v>
      </c>
      <c r="H13" s="3">
        <v>688.89400000000001</v>
      </c>
      <c r="I13" s="3">
        <v>196.761</v>
      </c>
      <c r="K13">
        <f>I13/(G13*10*0.4226)</f>
        <v>0.23763279346607727</v>
      </c>
      <c r="L13">
        <f>H13/(G13*5*0.7806)</f>
        <v>0.90084629329179999</v>
      </c>
      <c r="M13">
        <f t="shared" si="2"/>
        <v>1.1384790867578773</v>
      </c>
      <c r="N13">
        <f t="shared" si="3"/>
        <v>20.872829042718738</v>
      </c>
      <c r="O13">
        <f t="shared" si="4"/>
        <v>19.777166278167343</v>
      </c>
    </row>
    <row r="14" spans="5:15" x14ac:dyDescent="0.25">
      <c r="E14">
        <v>12.00168</v>
      </c>
      <c r="G14" s="3">
        <v>210.185</v>
      </c>
      <c r="H14" s="3">
        <v>719.00199999999995</v>
      </c>
      <c r="I14" s="3">
        <v>232.20500000000001</v>
      </c>
      <c r="K14">
        <f>I14/(G14*10*0.4226)</f>
        <v>0.26142092996050259</v>
      </c>
      <c r="L14">
        <f>H14/(G14*5*0.7806)</f>
        <v>0.87645541401124427</v>
      </c>
      <c r="M14">
        <f t="shared" si="2"/>
        <v>1.137876343971747</v>
      </c>
      <c r="N14">
        <f t="shared" si="3"/>
        <v>22.974458634759486</v>
      </c>
      <c r="O14">
        <f t="shared" si="4"/>
        <v>21.878795870208091</v>
      </c>
    </row>
    <row r="15" spans="5:15" x14ac:dyDescent="0.25">
      <c r="E15">
        <v>14.00168</v>
      </c>
      <c r="G15" s="3">
        <v>204.97499999999999</v>
      </c>
      <c r="H15" s="3">
        <v>687.26199999999994</v>
      </c>
      <c r="I15" s="3">
        <v>244.102</v>
      </c>
      <c r="K15">
        <f>I15/(G15*10*0.4226)</f>
        <v>0.28179997479867658</v>
      </c>
      <c r="L15">
        <f>H15/(G15*5*0.7806)</f>
        <v>0.85905878862576013</v>
      </c>
      <c r="M15">
        <f t="shared" si="2"/>
        <v>1.1408587634244367</v>
      </c>
      <c r="N15">
        <f t="shared" si="3"/>
        <v>24.700688975103031</v>
      </c>
      <c r="O15">
        <f t="shared" si="4"/>
        <v>23.605026210551635</v>
      </c>
    </row>
    <row r="16" spans="5:15" x14ac:dyDescent="0.25">
      <c r="E16">
        <v>16.00168</v>
      </c>
      <c r="G16" s="3">
        <v>208.322</v>
      </c>
      <c r="H16" s="3">
        <v>684.15800000000002</v>
      </c>
      <c r="I16" s="3">
        <v>262.13900000000001</v>
      </c>
      <c r="K16">
        <f>I16/(G16*10*0.4226)</f>
        <v>0.29776044805005875</v>
      </c>
      <c r="L16">
        <f>H16/(G16*5*0.7806)</f>
        <v>0.84143916399075169</v>
      </c>
      <c r="M16">
        <f t="shared" si="2"/>
        <v>1.1391996120408105</v>
      </c>
      <c r="N16">
        <f t="shared" si="3"/>
        <v>26.137688680971198</v>
      </c>
      <c r="O16">
        <f t="shared" si="4"/>
        <v>25.042025916419803</v>
      </c>
    </row>
    <row r="17" spans="5:15" x14ac:dyDescent="0.25">
      <c r="E17">
        <v>18.001670000000001</v>
      </c>
      <c r="G17" s="3">
        <v>205.23400000000001</v>
      </c>
      <c r="H17" s="3">
        <v>657.803</v>
      </c>
      <c r="I17" s="3">
        <v>272.75900000000001</v>
      </c>
      <c r="K17">
        <f>I17/(G17*10*0.4226)</f>
        <v>0.31448525453759174</v>
      </c>
      <c r="L17">
        <f>H17/(G17*5*0.7806)</f>
        <v>0.82119820031028057</v>
      </c>
      <c r="M17">
        <f t="shared" si="2"/>
        <v>1.1356834548478723</v>
      </c>
      <c r="N17">
        <f t="shared" si="3"/>
        <v>27.691277282869095</v>
      </c>
      <c r="O17">
        <f t="shared" si="4"/>
        <v>26.595614518317699</v>
      </c>
    </row>
    <row r="18" spans="5:15" x14ac:dyDescent="0.25">
      <c r="E18">
        <v>20.001670000000001</v>
      </c>
      <c r="G18" s="3">
        <v>212.36099999999999</v>
      </c>
      <c r="H18" s="3">
        <v>665.99199999999996</v>
      </c>
      <c r="I18" s="3">
        <v>290.74400000000003</v>
      </c>
      <c r="K18">
        <f>I18/(G18*10*0.4226)</f>
        <v>0.32397127614844529</v>
      </c>
      <c r="L18">
        <f>H18/(G18*5*0.7806)</f>
        <v>0.80351816522969788</v>
      </c>
      <c r="M18">
        <f t="shared" si="2"/>
        <v>1.1274894413781431</v>
      </c>
      <c r="N18">
        <f t="shared" si="3"/>
        <v>28.733863418929364</v>
      </c>
      <c r="O18">
        <f t="shared" si="4"/>
        <v>27.638200654377968</v>
      </c>
    </row>
    <row r="19" spans="5:15" x14ac:dyDescent="0.25">
      <c r="E19">
        <v>22.001670000000001</v>
      </c>
      <c r="G19" s="3">
        <v>219.447</v>
      </c>
      <c r="H19" s="3">
        <v>676.40800000000002</v>
      </c>
      <c r="I19" s="3">
        <v>307.84399999999999</v>
      </c>
      <c r="K19">
        <f>I19/(G19*10*0.4226)</f>
        <v>0.33194914366245531</v>
      </c>
      <c r="L19">
        <f>H19/(G19*5*0.7806)</f>
        <v>0.78973345481307722</v>
      </c>
      <c r="M19">
        <f t="shared" si="2"/>
        <v>1.1216825984755325</v>
      </c>
      <c r="N19">
        <f t="shared" si="3"/>
        <v>29.593856953259689</v>
      </c>
      <c r="O19">
        <f t="shared" si="4"/>
        <v>28.498194188708293</v>
      </c>
    </row>
    <row r="20" spans="5:15" x14ac:dyDescent="0.25">
      <c r="E20">
        <v>24.001670000000001</v>
      </c>
      <c r="G20" s="3">
        <v>215.739</v>
      </c>
      <c r="H20" s="3">
        <v>652.58199999999999</v>
      </c>
      <c r="I20" s="3">
        <v>313.64100000000002</v>
      </c>
      <c r="K20">
        <f>I20/(G20*10*0.4226)</f>
        <v>0.3440128584146766</v>
      </c>
      <c r="L20">
        <f>H20/(G20*5*0.7806)</f>
        <v>0.77501102019230539</v>
      </c>
      <c r="M20">
        <f t="shared" si="2"/>
        <v>1.1190238786069819</v>
      </c>
      <c r="N20">
        <f t="shared" si="3"/>
        <v>30.742226773830904</v>
      </c>
      <c r="O20">
        <f t="shared" si="4"/>
        <v>29.646564009279508</v>
      </c>
    </row>
    <row r="21" spans="5:15" x14ac:dyDescent="0.25">
      <c r="E21">
        <v>26.001670000000001</v>
      </c>
      <c r="G21" s="3">
        <v>225.197</v>
      </c>
      <c r="H21" s="3">
        <v>668.65899999999999</v>
      </c>
      <c r="I21" s="3">
        <v>336.53</v>
      </c>
      <c r="K21">
        <f>I21/(G21*10*0.4226)</f>
        <v>0.35361582483701426</v>
      </c>
      <c r="L21">
        <f>H21/(G21*5*0.7806)</f>
        <v>0.76075277028121469</v>
      </c>
      <c r="M21">
        <f t="shared" si="2"/>
        <v>1.1143685951182289</v>
      </c>
      <c r="N21">
        <f t="shared" si="3"/>
        <v>31.732393248169146</v>
      </c>
      <c r="O21">
        <f t="shared" si="4"/>
        <v>30.63673048361775</v>
      </c>
    </row>
    <row r="22" spans="5:15" x14ac:dyDescent="0.25">
      <c r="E22">
        <v>28.00168</v>
      </c>
      <c r="G22" s="3">
        <v>222.95599999999999</v>
      </c>
      <c r="H22" s="3">
        <v>652.10299999999995</v>
      </c>
      <c r="I22" s="3">
        <v>341.601</v>
      </c>
      <c r="K22">
        <f>I22/(G22*10*0.4226)</f>
        <v>0.36255214293288562</v>
      </c>
      <c r="L22">
        <f>H22/(G22*5*0.7806)</f>
        <v>0.74937376153656232</v>
      </c>
      <c r="M22">
        <f t="shared" si="2"/>
        <v>1.1119259044694481</v>
      </c>
      <c r="N22">
        <f t="shared" si="3"/>
        <v>32.605782586374424</v>
      </c>
      <c r="O22">
        <f t="shared" si="4"/>
        <v>31.510119821823029</v>
      </c>
    </row>
    <row r="23" spans="5:15" x14ac:dyDescent="0.25">
      <c r="E23">
        <v>30.001670000000001</v>
      </c>
      <c r="G23" s="3">
        <v>228.06899999999999</v>
      </c>
      <c r="H23" s="3">
        <v>651.18600000000004</v>
      </c>
      <c r="I23" s="3">
        <v>356.92599999999999</v>
      </c>
      <c r="K23">
        <f>I23/(G23*10*0.4226)</f>
        <v>0.37032449041495624</v>
      </c>
      <c r="L23">
        <f>H23/(G23*5*0.7806)</f>
        <v>0.73154365082867701</v>
      </c>
      <c r="M23">
        <f t="shared" si="2"/>
        <v>1.1018681412436333</v>
      </c>
      <c r="N23">
        <f t="shared" si="3"/>
        <v>33.608784622539879</v>
      </c>
      <c r="O23">
        <f t="shared" si="4"/>
        <v>32.513121857988487</v>
      </c>
    </row>
    <row r="24" spans="5:15" x14ac:dyDescent="0.25">
      <c r="E24">
        <v>32.00168</v>
      </c>
      <c r="G24" s="3">
        <v>671.08900000000006</v>
      </c>
      <c r="H24" s="3">
        <v>1523.316</v>
      </c>
      <c r="I24" s="3">
        <v>823.99199999999996</v>
      </c>
      <c r="K24">
        <f>I24/(G24*10*0.4226)</f>
        <v>0.29054498409316704</v>
      </c>
      <c r="L24">
        <f>H24/(G24*5*0.7806)</f>
        <v>0.5815825029051036</v>
      </c>
      <c r="M24">
        <f t="shared" si="2"/>
        <v>0.8721274869982707</v>
      </c>
      <c r="N24">
        <f t="shared" si="3"/>
        <v>33.314508305795798</v>
      </c>
      <c r="O24">
        <f t="shared" si="4"/>
        <v>32.218845541244406</v>
      </c>
    </row>
    <row r="25" spans="5:15" x14ac:dyDescent="0.25">
      <c r="E25">
        <v>34.001669999999997</v>
      </c>
      <c r="G25" s="3">
        <v>213.27699999999999</v>
      </c>
      <c r="H25" s="3">
        <v>591.69500000000005</v>
      </c>
      <c r="I25" s="3">
        <v>358.83499999999998</v>
      </c>
      <c r="K25">
        <f>I25/(G25*10*0.4226)</f>
        <v>0.39812667848031924</v>
      </c>
      <c r="L25">
        <f>H25/(G25*5*0.7806)</f>
        <v>0.71081293924161482</v>
      </c>
      <c r="M25">
        <f t="shared" si="2"/>
        <v>1.1089396177219339</v>
      </c>
      <c r="N25">
        <f t="shared" si="3"/>
        <v>35.901565073324782</v>
      </c>
      <c r="O25">
        <f t="shared" si="4"/>
        <v>34.805902308773391</v>
      </c>
    </row>
    <row r="26" spans="5:15" x14ac:dyDescent="0.25">
      <c r="E26">
        <v>36.00168</v>
      </c>
      <c r="G26" s="3">
        <v>229.79400000000001</v>
      </c>
      <c r="H26" s="3">
        <v>624.471</v>
      </c>
      <c r="I26" s="3">
        <v>380.74299999999999</v>
      </c>
      <c r="K26">
        <f>I26/(G26*10*0.4226)</f>
        <v>0.39207012386958107</v>
      </c>
      <c r="L26">
        <f>H26/(G26*5*0.7806)</f>
        <v>0.69626576012200403</v>
      </c>
      <c r="M26">
        <f t="shared" si="2"/>
        <v>1.0883358839915851</v>
      </c>
      <c r="N26">
        <f t="shared" si="3"/>
        <v>36.024735528486211</v>
      </c>
      <c r="O26">
        <f t="shared" si="4"/>
        <v>34.929072763934819</v>
      </c>
    </row>
    <row r="27" spans="5:15" x14ac:dyDescent="0.25">
      <c r="E27">
        <v>38.00168</v>
      </c>
      <c r="G27" s="3">
        <v>216.09299999999999</v>
      </c>
      <c r="H27" s="3">
        <v>571.34199999999998</v>
      </c>
      <c r="I27" s="3">
        <v>365.35899999999998</v>
      </c>
      <c r="K27">
        <f>I27/(G27*10*0.4226)</f>
        <v>0.40008255809843529</v>
      </c>
      <c r="L27">
        <f>H27/(G27*5*0.7806)</f>
        <v>0.67741826253841075</v>
      </c>
      <c r="M27">
        <f t="shared" si="2"/>
        <v>1.0775008206368462</v>
      </c>
      <c r="N27">
        <f t="shared" si="3"/>
        <v>37.130603562971814</v>
      </c>
      <c r="O27">
        <f t="shared" si="4"/>
        <v>36.034940798420422</v>
      </c>
    </row>
  </sheetData>
  <mergeCells count="1">
    <mergeCell ref="G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S31</vt:lpstr>
      <vt:lpstr>Figure S33</vt:lpstr>
      <vt:lpstr>Figure S35</vt:lpstr>
      <vt:lpstr>Figure S37</vt:lpstr>
      <vt:lpstr>Figure S39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Wenjun Yang</dc:creator>
  <cp:lastModifiedBy>Wenjun Yang</cp:lastModifiedBy>
  <dcterms:created xsi:type="dcterms:W3CDTF">2022-03-08T18:39:57Z</dcterms:created>
  <dcterms:modified xsi:type="dcterms:W3CDTF">2022-03-08T19:25:41Z</dcterms:modified>
</cp:coreProperties>
</file>