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yang3\Desktop\MnCNC\Dataset\GC&amp;GC-MS\Condition screening\"/>
    </mc:Choice>
  </mc:AlternateContent>
  <bookViews>
    <workbookView xWindow="0" yWindow="0" windowWidth="28800" windowHeight="11685"/>
  </bookViews>
  <sheets>
    <sheet name="Table 1" sheetId="2" r:id="rId1"/>
    <sheet name="Table S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2" l="1"/>
  <c r="J15" i="2"/>
  <c r="K15" i="2"/>
  <c r="L15" i="2"/>
  <c r="M15" i="2" s="1"/>
  <c r="I13" i="2"/>
  <c r="J13" i="2"/>
  <c r="K13" i="2"/>
  <c r="O13" i="2" s="1"/>
  <c r="L13" i="2"/>
  <c r="M13" i="2" s="1"/>
  <c r="I11" i="2"/>
  <c r="J11" i="2"/>
  <c r="K11" i="2"/>
  <c r="O11" i="2" s="1"/>
  <c r="L11" i="2"/>
  <c r="M11" i="2" s="1"/>
  <c r="N15" i="2" l="1"/>
  <c r="P15" i="2" s="1"/>
  <c r="O15" i="2"/>
  <c r="N13" i="2"/>
  <c r="P13" i="2" s="1"/>
  <c r="N11" i="2"/>
  <c r="P11" i="2" s="1"/>
  <c r="M5" i="1" l="1"/>
  <c r="N5" i="1"/>
  <c r="O5" i="1"/>
  <c r="P5" i="1"/>
  <c r="I6" i="2" l="1"/>
  <c r="J6" i="2"/>
  <c r="K6" i="2"/>
  <c r="O6" i="2" s="1"/>
  <c r="L6" i="2"/>
  <c r="M6" i="2" s="1"/>
  <c r="I7" i="2"/>
  <c r="J7" i="2"/>
  <c r="K7" i="2"/>
  <c r="O7" i="2" s="1"/>
  <c r="L7" i="2"/>
  <c r="M7" i="2" s="1"/>
  <c r="I8" i="2"/>
  <c r="J8" i="2"/>
  <c r="K8" i="2"/>
  <c r="O8" i="2" s="1"/>
  <c r="L8" i="2"/>
  <c r="M8" i="2" s="1"/>
  <c r="I9" i="2"/>
  <c r="J9" i="2"/>
  <c r="K9" i="2"/>
  <c r="O9" i="2" s="1"/>
  <c r="L9" i="2"/>
  <c r="M9" i="2" s="1"/>
  <c r="I10" i="2"/>
  <c r="J10" i="2"/>
  <c r="K10" i="2"/>
  <c r="I12" i="2"/>
  <c r="L12" i="2" s="1"/>
  <c r="M12" i="2" s="1"/>
  <c r="J12" i="2"/>
  <c r="K12" i="2"/>
  <c r="I14" i="2"/>
  <c r="J14" i="2"/>
  <c r="K14" i="2"/>
  <c r="K5" i="2"/>
  <c r="J5" i="2"/>
  <c r="I5" i="2"/>
  <c r="L5" i="2" s="1"/>
  <c r="I6" i="1"/>
  <c r="J6" i="1"/>
  <c r="K6" i="1"/>
  <c r="K5" i="1"/>
  <c r="J5" i="1"/>
  <c r="I5" i="1"/>
  <c r="L6" i="1"/>
  <c r="M6" i="1" s="1"/>
  <c r="I7" i="1"/>
  <c r="J7" i="1"/>
  <c r="K7" i="1"/>
  <c r="L7" i="1"/>
  <c r="M7" i="1" s="1"/>
  <c r="I8" i="1"/>
  <c r="J8" i="1"/>
  <c r="K8" i="1"/>
  <c r="O8" i="1" s="1"/>
  <c r="L8" i="1"/>
  <c r="M8" i="1" s="1"/>
  <c r="I9" i="1"/>
  <c r="J9" i="1"/>
  <c r="K9" i="1"/>
  <c r="L9" i="1"/>
  <c r="M9" i="1" s="1"/>
  <c r="I10" i="1"/>
  <c r="J10" i="1"/>
  <c r="K10" i="1"/>
  <c r="O10" i="1" s="1"/>
  <c r="L10" i="1"/>
  <c r="M10" i="1" s="1"/>
  <c r="I11" i="1"/>
  <c r="J11" i="1"/>
  <c r="K11" i="1"/>
  <c r="L11" i="1"/>
  <c r="M11" i="1" s="1"/>
  <c r="I12" i="1"/>
  <c r="J12" i="1"/>
  <c r="K12" i="1"/>
  <c r="O12" i="1" s="1"/>
  <c r="L12" i="1"/>
  <c r="M12" i="1" s="1"/>
  <c r="I13" i="1"/>
  <c r="J13" i="1"/>
  <c r="K13" i="1"/>
  <c r="O13" i="1" s="1"/>
  <c r="L13" i="1"/>
  <c r="M13" i="1" s="1"/>
  <c r="I14" i="1"/>
  <c r="J14" i="1"/>
  <c r="K14" i="1"/>
  <c r="O14" i="1" s="1"/>
  <c r="L14" i="1"/>
  <c r="M14" i="1" s="1"/>
  <c r="I15" i="1"/>
  <c r="J15" i="1"/>
  <c r="K15" i="1"/>
  <c r="O15" i="1" s="1"/>
  <c r="L15" i="1"/>
  <c r="M15" i="1" s="1"/>
  <c r="I16" i="1"/>
  <c r="J16" i="1"/>
  <c r="K16" i="1"/>
  <c r="O16" i="1" s="1"/>
  <c r="L16" i="1"/>
  <c r="M16" i="1" s="1"/>
  <c r="L14" i="2" l="1"/>
  <c r="M14" i="2" s="1"/>
  <c r="O12" i="2"/>
  <c r="L10" i="2"/>
  <c r="M10" i="2" s="1"/>
  <c r="O10" i="2"/>
  <c r="N12" i="2"/>
  <c r="P12" i="2" s="1"/>
  <c r="N10" i="2"/>
  <c r="N9" i="2"/>
  <c r="P9" i="2" s="1"/>
  <c r="N8" i="2"/>
  <c r="P8" i="2" s="1"/>
  <c r="N7" i="2"/>
  <c r="P7" i="2" s="1"/>
  <c r="N6" i="2"/>
  <c r="P6" i="2" s="1"/>
  <c r="N5" i="2"/>
  <c r="O5" i="2"/>
  <c r="M5" i="2"/>
  <c r="O9" i="1"/>
  <c r="O7" i="1"/>
  <c r="O6" i="1"/>
  <c r="N16" i="1"/>
  <c r="P16" i="1" s="1"/>
  <c r="N15" i="1"/>
  <c r="P15" i="1" s="1"/>
  <c r="N14" i="1"/>
  <c r="P14" i="1" s="1"/>
  <c r="N13" i="1"/>
  <c r="P13" i="1" s="1"/>
  <c r="N12" i="1"/>
  <c r="P12" i="1" s="1"/>
  <c r="N11" i="1"/>
  <c r="N10" i="1"/>
  <c r="P10" i="1" s="1"/>
  <c r="N9" i="1"/>
  <c r="P9" i="1" s="1"/>
  <c r="N8" i="1"/>
  <c r="P8" i="1" s="1"/>
  <c r="N7" i="1"/>
  <c r="P7" i="1" s="1"/>
  <c r="N6" i="1"/>
  <c r="O11" i="1"/>
  <c r="L5" i="1"/>
  <c r="N14" i="2" l="1"/>
  <c r="P14" i="2" s="1"/>
  <c r="O14" i="2"/>
  <c r="P10" i="2"/>
  <c r="P5" i="2"/>
  <c r="P6" i="1"/>
  <c r="P11" i="1"/>
</calcChain>
</file>

<file path=xl/sharedStrings.xml><?xml version="1.0" encoding="utf-8"?>
<sst xmlns="http://schemas.openxmlformats.org/spreadsheetml/2006/main" count="45" uniqueCount="27">
  <si>
    <t>Table S1</t>
  </si>
  <si>
    <t>entry 1</t>
  </si>
  <si>
    <t>hexanol</t>
  </si>
  <si>
    <t>ethyl hexanoate</t>
  </si>
  <si>
    <t>hexyl hexanoate</t>
  </si>
  <si>
    <t>dodecane</t>
  </si>
  <si>
    <t>GC areas</t>
  </si>
  <si>
    <t>entry 2</t>
  </si>
  <si>
    <t>entry 3</t>
  </si>
  <si>
    <t>entry 4</t>
  </si>
  <si>
    <t>entry 5</t>
  </si>
  <si>
    <t>entry 6</t>
  </si>
  <si>
    <t>entry 7</t>
  </si>
  <si>
    <t>entry 8</t>
  </si>
  <si>
    <t>entry 9</t>
  </si>
  <si>
    <t>entry 10</t>
  </si>
  <si>
    <t>entry 11</t>
  </si>
  <si>
    <t>entry 12</t>
  </si>
  <si>
    <t xml:space="preserve"> </t>
  </si>
  <si>
    <t>GC yields</t>
  </si>
  <si>
    <t>hydrogenation</t>
  </si>
  <si>
    <t>entry 6 - duplication1</t>
  </si>
  <si>
    <t>entry6-duplication2</t>
  </si>
  <si>
    <t>entry 7-duplication 1</t>
  </si>
  <si>
    <t>entry 7-duplication 2</t>
  </si>
  <si>
    <t>entry 8-duplication1</t>
  </si>
  <si>
    <t>entry8-duplication2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</si>
</sst>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15"/>
  <sheetViews>
    <sheetView tabSelected="1" workbookViewId="0">
      <selection activeCell="C14" sqref="C14"/>
    </sheetView>
  </sheetViews>
  <sheetFormatPr defaultRowHeight="15" x14ac:dyDescent="0.25"/>
  <cols>
    <col min="5" max="5" width="10.85546875" customWidth="1"/>
  </cols>
  <sheetData>
    <row r="3" spans="3:16" x14ac:dyDescent="0.25">
      <c r="D3" s="2" t="s">
        <v>6</v>
      </c>
      <c r="E3" s="2"/>
      <c r="F3" s="2"/>
      <c r="G3" s="2"/>
      <c r="M3" s="2" t="s">
        <v>19</v>
      </c>
      <c r="N3" s="2"/>
      <c r="O3" s="2"/>
      <c r="P3" s="2"/>
    </row>
    <row r="4" spans="3:16" x14ac:dyDescent="0.25">
      <c r="D4" t="s">
        <v>2</v>
      </c>
      <c r="E4" t="s">
        <v>3</v>
      </c>
      <c r="F4" t="s">
        <v>4</v>
      </c>
      <c r="G4" t="s">
        <v>5</v>
      </c>
      <c r="M4" t="s">
        <v>3</v>
      </c>
      <c r="N4" t="s">
        <v>2</v>
      </c>
      <c r="O4" t="s">
        <v>4</v>
      </c>
      <c r="P4" t="s">
        <v>20</v>
      </c>
    </row>
    <row r="5" spans="3:16" x14ac:dyDescent="0.25">
      <c r="C5" t="s">
        <v>1</v>
      </c>
      <c r="D5">
        <v>0</v>
      </c>
      <c r="E5">
        <v>168.73500000000001</v>
      </c>
      <c r="F5">
        <v>0</v>
      </c>
      <c r="G5">
        <v>57.064999999999998</v>
      </c>
      <c r="I5">
        <f t="shared" ref="I5" si="0">E5/(G5*5*0.5119)</f>
        <v>1.1552612871059482</v>
      </c>
      <c r="J5">
        <f t="shared" ref="J5" si="1">D5/(G5*5*0.4226)</f>
        <v>0</v>
      </c>
      <c r="K5">
        <f t="shared" ref="K5" si="2">F5/(G5*5*0.7806)</f>
        <v>0</v>
      </c>
      <c r="L5">
        <f t="shared" ref="L5" si="3">I5+J5+2*K5</f>
        <v>1.1552612871059482</v>
      </c>
      <c r="M5">
        <f t="shared" ref="M5" si="4">100*I5/L5</f>
        <v>100</v>
      </c>
      <c r="N5">
        <f t="shared" ref="N5" si="5">100*J5/L5</f>
        <v>0</v>
      </c>
      <c r="O5">
        <f t="shared" ref="O5" si="6">100*K5/L5</f>
        <v>0</v>
      </c>
      <c r="P5">
        <f t="shared" ref="P5" si="7">N5+O5</f>
        <v>0</v>
      </c>
    </row>
    <row r="6" spans="3:16" x14ac:dyDescent="0.25">
      <c r="C6" t="s">
        <v>7</v>
      </c>
      <c r="D6">
        <v>6681852</v>
      </c>
      <c r="E6">
        <v>2519902</v>
      </c>
      <c r="F6">
        <v>3639648</v>
      </c>
      <c r="G6">
        <v>5897590</v>
      </c>
      <c r="I6">
        <f t="shared" ref="I6:I15" si="8">E6/(G6*5*0.5119)</f>
        <v>0.1669375133863463</v>
      </c>
      <c r="J6">
        <f t="shared" ref="J6:J15" si="9">D6/(G6*5*0.4226)</f>
        <v>0.53619502209862135</v>
      </c>
      <c r="K6">
        <f t="shared" ref="K6:K15" si="10">F6/(G6*5*0.7806)</f>
        <v>0.15811979968487475</v>
      </c>
      <c r="L6">
        <f t="shared" ref="L6:L15" si="11">I6+J6+2*K6</f>
        <v>1.0193721348547171</v>
      </c>
      <c r="M6">
        <f t="shared" ref="M6:M15" si="12">100*I6/L6</f>
        <v>16.376503504300572</v>
      </c>
      <c r="N6">
        <f t="shared" ref="N6:N15" si="13">100*J6/L6</f>
        <v>52.600517883985603</v>
      </c>
      <c r="O6">
        <f t="shared" ref="O6:O15" si="14">100*K6/L6</f>
        <v>15.511489305856912</v>
      </c>
      <c r="P6">
        <f t="shared" ref="P6:P15" si="15">N6+O6</f>
        <v>68.112007189842515</v>
      </c>
    </row>
    <row r="7" spans="3:16" x14ac:dyDescent="0.25">
      <c r="C7" t="s">
        <v>8</v>
      </c>
      <c r="D7">
        <v>6714736</v>
      </c>
      <c r="E7">
        <v>1832779</v>
      </c>
      <c r="F7">
        <v>2838085</v>
      </c>
      <c r="G7">
        <v>5264670</v>
      </c>
      <c r="I7">
        <f t="shared" si="8"/>
        <v>0.13601406244487618</v>
      </c>
      <c r="J7">
        <f t="shared" si="9"/>
        <v>0.60361259251390764</v>
      </c>
      <c r="K7">
        <f t="shared" si="10"/>
        <v>0.13811972122740679</v>
      </c>
      <c r="L7">
        <f t="shared" si="11"/>
        <v>1.0158660974135973</v>
      </c>
      <c r="M7">
        <f t="shared" si="12"/>
        <v>13.388975455640168</v>
      </c>
      <c r="N7">
        <f t="shared" si="13"/>
        <v>59.418519237004737</v>
      </c>
      <c r="O7">
        <f t="shared" si="14"/>
        <v>13.596252653677549</v>
      </c>
      <c r="P7">
        <f t="shared" si="15"/>
        <v>73.014771890682283</v>
      </c>
    </row>
    <row r="8" spans="3:16" x14ac:dyDescent="0.25">
      <c r="C8" t="s">
        <v>9</v>
      </c>
      <c r="D8">
        <v>1144359</v>
      </c>
      <c r="E8">
        <v>229419</v>
      </c>
      <c r="F8">
        <v>382149</v>
      </c>
      <c r="G8">
        <v>832775</v>
      </c>
      <c r="I8">
        <f t="shared" si="8"/>
        <v>0.10763327858655335</v>
      </c>
      <c r="J8">
        <f t="shared" si="9"/>
        <v>0.65033198366900147</v>
      </c>
      <c r="K8">
        <f t="shared" si="10"/>
        <v>0.11757270145786301</v>
      </c>
      <c r="L8">
        <f t="shared" si="11"/>
        <v>0.99311066517128088</v>
      </c>
      <c r="M8">
        <f t="shared" si="12"/>
        <v>10.837994431163411</v>
      </c>
      <c r="N8">
        <f t="shared" si="13"/>
        <v>65.484341924456061</v>
      </c>
      <c r="O8">
        <f t="shared" si="14"/>
        <v>11.838831822190263</v>
      </c>
      <c r="P8">
        <f t="shared" si="15"/>
        <v>77.323173746646319</v>
      </c>
    </row>
    <row r="9" spans="3:16" x14ac:dyDescent="0.25">
      <c r="C9" t="s">
        <v>10</v>
      </c>
      <c r="D9">
        <v>1479123</v>
      </c>
      <c r="E9">
        <v>68545</v>
      </c>
      <c r="F9">
        <v>145364</v>
      </c>
      <c r="G9">
        <v>774806</v>
      </c>
      <c r="I9">
        <f t="shared" si="8"/>
        <v>3.456429250042084E-2</v>
      </c>
      <c r="J9">
        <f t="shared" si="9"/>
        <v>0.90346600955288636</v>
      </c>
      <c r="K9">
        <f t="shared" si="10"/>
        <v>4.8069027795857457E-2</v>
      </c>
      <c r="L9">
        <f t="shared" si="11"/>
        <v>1.034168357645022</v>
      </c>
      <c r="M9">
        <f t="shared" si="12"/>
        <v>3.3422307156186482</v>
      </c>
      <c r="N9">
        <f t="shared" si="13"/>
        <v>87.361598609556452</v>
      </c>
      <c r="O9">
        <f t="shared" si="14"/>
        <v>4.6480853374124536</v>
      </c>
      <c r="P9">
        <f t="shared" si="15"/>
        <v>92.009683946968906</v>
      </c>
    </row>
    <row r="10" spans="3:16" x14ac:dyDescent="0.25">
      <c r="C10" t="s">
        <v>21</v>
      </c>
      <c r="D10">
        <v>212.87</v>
      </c>
      <c r="E10">
        <v>11.795999999999999</v>
      </c>
      <c r="F10">
        <v>0</v>
      </c>
      <c r="G10">
        <v>99.84</v>
      </c>
      <c r="I10">
        <f t="shared" si="8"/>
        <v>4.6160983966219357E-2</v>
      </c>
      <c r="J10">
        <f t="shared" si="9"/>
        <v>1.0090446655017171</v>
      </c>
      <c r="K10">
        <f t="shared" si="10"/>
        <v>0</v>
      </c>
      <c r="L10">
        <f t="shared" si="11"/>
        <v>1.0552056494679365</v>
      </c>
      <c r="M10">
        <f t="shared" si="12"/>
        <v>4.3745959841567359</v>
      </c>
      <c r="N10">
        <f t="shared" si="13"/>
        <v>95.625404015843273</v>
      </c>
      <c r="O10">
        <f t="shared" si="14"/>
        <v>0</v>
      </c>
      <c r="P10">
        <f t="shared" si="15"/>
        <v>95.625404015843273</v>
      </c>
    </row>
    <row r="11" spans="3:16" x14ac:dyDescent="0.25">
      <c r="C11" t="s">
        <v>22</v>
      </c>
      <c r="D11">
        <v>142.06399999999999</v>
      </c>
      <c r="E11">
        <v>7.5590000000000002</v>
      </c>
      <c r="F11">
        <v>0</v>
      </c>
      <c r="G11">
        <v>69.775000000000006</v>
      </c>
      <c r="I11">
        <f t="shared" si="8"/>
        <v>4.2326208435578626E-2</v>
      </c>
      <c r="J11">
        <f t="shared" si="9"/>
        <v>0.9635731645714718</v>
      </c>
      <c r="K11">
        <f t="shared" si="10"/>
        <v>0</v>
      </c>
      <c r="L11">
        <f t="shared" si="11"/>
        <v>1.0058993730070505</v>
      </c>
      <c r="M11">
        <f t="shared" si="12"/>
        <v>4.2077974767046564</v>
      </c>
      <c r="N11">
        <f t="shared" si="13"/>
        <v>95.792202523295344</v>
      </c>
      <c r="O11">
        <f t="shared" si="14"/>
        <v>0</v>
      </c>
      <c r="P11">
        <f t="shared" si="15"/>
        <v>95.792202523295344</v>
      </c>
    </row>
    <row r="12" spans="3:16" x14ac:dyDescent="0.25">
      <c r="C12" t="s">
        <v>23</v>
      </c>
      <c r="D12">
        <v>157.65799999999999</v>
      </c>
      <c r="E12">
        <v>15.423</v>
      </c>
      <c r="F12">
        <v>7.5640000000000001</v>
      </c>
      <c r="G12">
        <v>94.1</v>
      </c>
      <c r="I12">
        <f t="shared" si="8"/>
        <v>6.4035986040213169E-2</v>
      </c>
      <c r="J12">
        <f t="shared" si="9"/>
        <v>0.79291547240829374</v>
      </c>
      <c r="K12">
        <f t="shared" si="10"/>
        <v>2.0595073464565666E-2</v>
      </c>
      <c r="L12">
        <f t="shared" si="11"/>
        <v>0.89814160537763832</v>
      </c>
      <c r="M12">
        <f t="shared" si="12"/>
        <v>7.1298318279430104</v>
      </c>
      <c r="N12">
        <f t="shared" si="13"/>
        <v>88.28401531124922</v>
      </c>
      <c r="O12">
        <f t="shared" si="14"/>
        <v>2.2930764304038815</v>
      </c>
      <c r="P12">
        <f t="shared" si="15"/>
        <v>90.577091741653106</v>
      </c>
    </row>
    <row r="13" spans="3:16" x14ac:dyDescent="0.25">
      <c r="C13" t="s">
        <v>24</v>
      </c>
      <c r="D13">
        <v>104.72499999999999</v>
      </c>
      <c r="E13">
        <v>11.186</v>
      </c>
      <c r="F13">
        <v>15.413</v>
      </c>
      <c r="G13">
        <v>58.634999999999998</v>
      </c>
      <c r="I13">
        <f t="shared" si="8"/>
        <v>7.4535428341250376E-2</v>
      </c>
      <c r="J13">
        <f t="shared" si="9"/>
        <v>0.84526705535633562</v>
      </c>
      <c r="K13">
        <f t="shared" si="10"/>
        <v>6.734908466441504E-2</v>
      </c>
      <c r="L13">
        <f t="shared" si="11"/>
        <v>1.054500653026416</v>
      </c>
      <c r="M13">
        <f t="shared" si="12"/>
        <v>7.0683150482016073</v>
      </c>
      <c r="N13">
        <f t="shared" si="13"/>
        <v>80.158040009782823</v>
      </c>
      <c r="O13">
        <f t="shared" si="14"/>
        <v>6.3868224710077914</v>
      </c>
      <c r="P13">
        <f t="shared" si="15"/>
        <v>86.544862480790613</v>
      </c>
    </row>
    <row r="14" spans="3:16" x14ac:dyDescent="0.25">
      <c r="C14" t="s">
        <v>25</v>
      </c>
      <c r="D14">
        <v>150.846</v>
      </c>
      <c r="E14">
        <v>15.491</v>
      </c>
      <c r="F14">
        <v>32.445</v>
      </c>
      <c r="G14">
        <v>90.927999999999997</v>
      </c>
      <c r="I14">
        <f t="shared" si="8"/>
        <v>6.656204882308879E-2</v>
      </c>
      <c r="J14">
        <f t="shared" si="9"/>
        <v>0.78512112452687466</v>
      </c>
      <c r="K14">
        <f t="shared" si="10"/>
        <v>9.1422183263513784E-2</v>
      </c>
      <c r="L14">
        <f t="shared" si="11"/>
        <v>1.0345275398769911</v>
      </c>
      <c r="M14">
        <f t="shared" si="12"/>
        <v>6.4340528654271738</v>
      </c>
      <c r="N14">
        <f t="shared" si="13"/>
        <v>75.891756793659468</v>
      </c>
      <c r="O14">
        <f t="shared" si="14"/>
        <v>8.8370951704566689</v>
      </c>
      <c r="P14">
        <f t="shared" si="15"/>
        <v>84.728851964116132</v>
      </c>
    </row>
    <row r="15" spans="3:16" x14ac:dyDescent="0.25">
      <c r="C15" t="s">
        <v>26</v>
      </c>
      <c r="D15">
        <v>200.661</v>
      </c>
      <c r="E15">
        <v>21.861000000000001</v>
      </c>
      <c r="F15">
        <v>53.222000000000001</v>
      </c>
      <c r="G15">
        <v>125.065</v>
      </c>
      <c r="I15">
        <f t="shared" si="8"/>
        <v>6.8293457903941132E-2</v>
      </c>
      <c r="J15">
        <f t="shared" si="9"/>
        <v>0.75932498063619325</v>
      </c>
      <c r="K15">
        <f t="shared" si="10"/>
        <v>0.10903272138098745</v>
      </c>
      <c r="L15">
        <f t="shared" si="11"/>
        <v>1.0456838813021092</v>
      </c>
      <c r="M15">
        <f t="shared" si="12"/>
        <v>6.5309850448206745</v>
      </c>
      <c r="N15">
        <f t="shared" si="13"/>
        <v>72.615155900716815</v>
      </c>
      <c r="O15">
        <f t="shared" si="14"/>
        <v>10.426929527231254</v>
      </c>
      <c r="P15">
        <f t="shared" si="15"/>
        <v>83.042085427948066</v>
      </c>
    </row>
  </sheetData>
  <mergeCells count="2">
    <mergeCell ref="D3:G3"/>
    <mergeCell ref="M3:P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workbookViewId="0">
      <selection activeCell="C15" sqref="C15"/>
    </sheetView>
  </sheetViews>
  <sheetFormatPr defaultRowHeight="15" x14ac:dyDescent="0.25"/>
  <cols>
    <col min="4" max="4" width="10.85546875" customWidth="1"/>
    <col min="5" max="5" width="16.7109375" customWidth="1"/>
    <col min="6" max="6" width="16.42578125" customWidth="1"/>
    <col min="7" max="7" width="10.7109375" customWidth="1"/>
  </cols>
  <sheetData>
    <row r="1" spans="1:19" x14ac:dyDescent="0.25">
      <c r="A1" s="2" t="s">
        <v>0</v>
      </c>
      <c r="B1" s="2"/>
    </row>
    <row r="2" spans="1:19" x14ac:dyDescent="0.25">
      <c r="A2" s="2"/>
      <c r="B2" s="2"/>
    </row>
    <row r="3" spans="1:19" x14ac:dyDescent="0.25">
      <c r="D3" s="2" t="s">
        <v>6</v>
      </c>
      <c r="E3" s="2"/>
      <c r="F3" s="2"/>
      <c r="G3" s="2"/>
      <c r="M3" s="2" t="s">
        <v>19</v>
      </c>
      <c r="N3" s="2"/>
      <c r="O3" s="2"/>
      <c r="P3" s="2"/>
    </row>
    <row r="4" spans="1:19" x14ac:dyDescent="0.25">
      <c r="D4" t="s">
        <v>2</v>
      </c>
      <c r="E4" t="s">
        <v>3</v>
      </c>
      <c r="F4" t="s">
        <v>4</v>
      </c>
      <c r="G4" t="s">
        <v>5</v>
      </c>
      <c r="M4" t="s">
        <v>3</v>
      </c>
      <c r="N4" t="s">
        <v>2</v>
      </c>
      <c r="O4" t="s">
        <v>4</v>
      </c>
      <c r="P4" t="s">
        <v>20</v>
      </c>
    </row>
    <row r="5" spans="1:19" x14ac:dyDescent="0.25">
      <c r="C5" t="s">
        <v>1</v>
      </c>
      <c r="D5" s="1">
        <v>247258</v>
      </c>
      <c r="E5" s="1">
        <v>5999945</v>
      </c>
      <c r="F5" s="1">
        <v>1054056</v>
      </c>
      <c r="G5" s="1">
        <v>7745667</v>
      </c>
      <c r="I5">
        <f>E5/(G5*5*0.5119/2.6)</f>
        <v>0.78687665604049783</v>
      </c>
      <c r="J5">
        <f>D5/(G5*5*0.4226/2.6)</f>
        <v>3.9279448456247201E-2</v>
      </c>
      <c r="K5">
        <f>F5/(G5*5*0.7806/2.6)</f>
        <v>9.0652473691822888E-2</v>
      </c>
      <c r="L5">
        <f t="shared" ref="L5" si="0">I5+J5+2*K5</f>
        <v>1.0074610518803908</v>
      </c>
      <c r="M5">
        <f t="shared" ref="M5" si="1">100*I5/L5</f>
        <v>78.104920738307456</v>
      </c>
      <c r="N5">
        <f t="shared" ref="N5" si="2">100*J5/L5</f>
        <v>3.8988552840760926</v>
      </c>
      <c r="O5">
        <f t="shared" ref="O5" si="3">100*K5/L5</f>
        <v>8.9981119888082244</v>
      </c>
      <c r="P5">
        <f t="shared" ref="P5" si="4">N5+O5</f>
        <v>12.896967272884318</v>
      </c>
    </row>
    <row r="6" spans="1:19" x14ac:dyDescent="0.25">
      <c r="C6" t="s">
        <v>7</v>
      </c>
      <c r="D6" s="1">
        <v>258356</v>
      </c>
      <c r="E6" s="1">
        <v>6041002</v>
      </c>
      <c r="F6" s="1">
        <v>1195054</v>
      </c>
      <c r="G6" s="1">
        <v>7954759</v>
      </c>
      <c r="I6">
        <f>E6/(G6*5*0.5119/2.6)</f>
        <v>0.77143647082464106</v>
      </c>
      <c r="J6">
        <f>D6/(G6*5*0.4226/2.6)</f>
        <v>3.9963671112628732E-2</v>
      </c>
      <c r="K6">
        <f>F6/(G6*5*0.7806/2.6)</f>
        <v>0.1000772354663267</v>
      </c>
      <c r="L6">
        <f t="shared" ref="L6:L16" si="5">I6+J6+2*K6</f>
        <v>1.0115546128699233</v>
      </c>
      <c r="M6">
        <f t="shared" ref="M6:M16" si="6">100*I6/L6</f>
        <v>76.262463836328791</v>
      </c>
      <c r="N6">
        <f t="shared" ref="N6:N16" si="7">100*J6/L6</f>
        <v>3.9507180931384567</v>
      </c>
      <c r="O6">
        <f t="shared" ref="O6:O16" si="8">100*K6/L6</f>
        <v>9.8934090352663659</v>
      </c>
      <c r="P6">
        <f t="shared" ref="P6:P16" si="9">N6+O6</f>
        <v>13.844127128404823</v>
      </c>
    </row>
    <row r="7" spans="1:19" x14ac:dyDescent="0.25">
      <c r="C7" t="s">
        <v>8</v>
      </c>
      <c r="D7" s="1">
        <v>1436846</v>
      </c>
      <c r="E7" s="1">
        <v>6243760</v>
      </c>
      <c r="F7" s="1">
        <v>3480439</v>
      </c>
      <c r="G7" s="1">
        <v>4798258</v>
      </c>
      <c r="I7">
        <f t="shared" ref="I7:I16" si="10">E7/(G7*5*0.5119)</f>
        <v>0.50840225851578513</v>
      </c>
      <c r="J7">
        <f t="shared" ref="J7:J16" si="11">D7/(G7*5*0.4226)</f>
        <v>0.14171869031731935</v>
      </c>
      <c r="K7">
        <f t="shared" ref="K7:K16" si="12">F7/(G7*5*0.7806)</f>
        <v>0.18584542701609144</v>
      </c>
      <c r="L7">
        <f t="shared" si="5"/>
        <v>1.0218118028652874</v>
      </c>
      <c r="M7">
        <f t="shared" si="6"/>
        <v>49.754980035478354</v>
      </c>
      <c r="N7">
        <f t="shared" si="7"/>
        <v>13.869353428872374</v>
      </c>
      <c r="O7">
        <f t="shared" si="8"/>
        <v>18.187833267824637</v>
      </c>
      <c r="P7">
        <f t="shared" si="9"/>
        <v>32.057186696697009</v>
      </c>
    </row>
    <row r="8" spans="1:19" x14ac:dyDescent="0.25">
      <c r="C8" t="s">
        <v>9</v>
      </c>
      <c r="D8" s="1">
        <v>783686</v>
      </c>
      <c r="E8" s="1">
        <v>4430750</v>
      </c>
      <c r="F8" s="1">
        <v>2024850</v>
      </c>
      <c r="G8" s="1">
        <v>3164114</v>
      </c>
      <c r="I8">
        <f t="shared" si="10"/>
        <v>0.54710412588939927</v>
      </c>
      <c r="J8">
        <f t="shared" si="11"/>
        <v>0.11721696411643079</v>
      </c>
      <c r="K8">
        <f t="shared" si="12"/>
        <v>0.16396161325803338</v>
      </c>
      <c r="L8">
        <f t="shared" si="5"/>
        <v>0.99224431652189682</v>
      </c>
      <c r="M8">
        <f t="shared" si="6"/>
        <v>55.138045819920379</v>
      </c>
      <c r="N8">
        <f t="shared" si="7"/>
        <v>11.813316757238795</v>
      </c>
      <c r="O8">
        <f t="shared" si="8"/>
        <v>16.524318711420413</v>
      </c>
      <c r="P8">
        <f t="shared" si="9"/>
        <v>28.337635468659208</v>
      </c>
    </row>
    <row r="9" spans="1:19" x14ac:dyDescent="0.25">
      <c r="C9" t="s">
        <v>10</v>
      </c>
      <c r="D9" s="1">
        <v>460737</v>
      </c>
      <c r="E9" s="1">
        <v>4659431</v>
      </c>
      <c r="F9" s="1">
        <v>1733872</v>
      </c>
      <c r="G9" s="1">
        <v>3007126</v>
      </c>
      <c r="I9">
        <f t="shared" si="10"/>
        <v>0.60537729054033551</v>
      </c>
      <c r="J9">
        <f t="shared" si="11"/>
        <v>7.251067825524049E-2</v>
      </c>
      <c r="K9">
        <f t="shared" si="12"/>
        <v>0.14772937362092428</v>
      </c>
      <c r="L9">
        <f t="shared" si="5"/>
        <v>0.97334671603742451</v>
      </c>
      <c r="M9">
        <f t="shared" si="6"/>
        <v>62.19544182620524</v>
      </c>
      <c r="N9">
        <f t="shared" si="7"/>
        <v>7.4496247904793371</v>
      </c>
      <c r="O9">
        <f t="shared" si="8"/>
        <v>15.177466691657711</v>
      </c>
      <c r="P9">
        <f t="shared" si="9"/>
        <v>22.627091482137047</v>
      </c>
    </row>
    <row r="10" spans="1:19" x14ac:dyDescent="0.25">
      <c r="C10" t="s">
        <v>11</v>
      </c>
      <c r="D10" s="1">
        <v>251499</v>
      </c>
      <c r="E10" s="1">
        <v>5312110</v>
      </c>
      <c r="F10" s="1">
        <v>1499689</v>
      </c>
      <c r="G10" s="1">
        <v>3116261</v>
      </c>
      <c r="I10">
        <f t="shared" si="10"/>
        <v>0.66600593780556394</v>
      </c>
      <c r="J10">
        <f t="shared" si="11"/>
        <v>3.8194685733918786E-2</v>
      </c>
      <c r="K10">
        <f t="shared" si="12"/>
        <v>0.12330163350877459</v>
      </c>
      <c r="L10">
        <f t="shared" si="5"/>
        <v>0.95080389055703196</v>
      </c>
      <c r="M10">
        <f t="shared" si="6"/>
        <v>70.046614703625366</v>
      </c>
      <c r="N10">
        <f t="shared" si="7"/>
        <v>4.0170939678783064</v>
      </c>
      <c r="O10">
        <f t="shared" si="8"/>
        <v>12.968145664248164</v>
      </c>
      <c r="P10">
        <f t="shared" si="9"/>
        <v>16.985239632126472</v>
      </c>
    </row>
    <row r="11" spans="1:19" x14ac:dyDescent="0.25">
      <c r="C11" t="s">
        <v>12</v>
      </c>
      <c r="D11" s="1">
        <v>1389364</v>
      </c>
      <c r="E11" s="1">
        <v>2908163</v>
      </c>
      <c r="F11" s="1">
        <v>2283554</v>
      </c>
      <c r="G11" s="1">
        <v>2887781</v>
      </c>
      <c r="I11">
        <f t="shared" si="10"/>
        <v>0.39345888432930093</v>
      </c>
      <c r="J11">
        <f t="shared" si="11"/>
        <v>0.22769436873536616</v>
      </c>
      <c r="K11">
        <f t="shared" si="12"/>
        <v>0.20260421678016366</v>
      </c>
      <c r="L11">
        <f t="shared" si="5"/>
        <v>1.0263616866249943</v>
      </c>
      <c r="M11">
        <f t="shared" si="6"/>
        <v>38.335305132357355</v>
      </c>
      <c r="N11">
        <f t="shared" si="7"/>
        <v>22.184613056250971</v>
      </c>
      <c r="O11">
        <f t="shared" si="8"/>
        <v>19.740040905695846</v>
      </c>
      <c r="P11">
        <f t="shared" si="9"/>
        <v>41.924653961946817</v>
      </c>
      <c r="S11" t="s">
        <v>18</v>
      </c>
    </row>
    <row r="12" spans="1:19" x14ac:dyDescent="0.25">
      <c r="C12" t="s">
        <v>13</v>
      </c>
      <c r="D12" s="1">
        <v>756408</v>
      </c>
      <c r="E12" s="1">
        <v>3748501</v>
      </c>
      <c r="F12" s="1">
        <v>2197102</v>
      </c>
      <c r="G12" s="1">
        <v>2917256</v>
      </c>
      <c r="I12">
        <f t="shared" si="10"/>
        <v>0.50202801774106454</v>
      </c>
      <c r="J12">
        <f t="shared" si="11"/>
        <v>0.12271059859153007</v>
      </c>
      <c r="K12">
        <f t="shared" si="12"/>
        <v>0.19296437022338614</v>
      </c>
      <c r="L12">
        <f t="shared" si="5"/>
        <v>1.0106673567793669</v>
      </c>
      <c r="M12">
        <f t="shared" si="6"/>
        <v>49.672922982379397</v>
      </c>
      <c r="N12">
        <f t="shared" si="7"/>
        <v>12.141541701966567</v>
      </c>
      <c r="O12">
        <f t="shared" si="8"/>
        <v>19.092767657827018</v>
      </c>
      <c r="P12">
        <f t="shared" si="9"/>
        <v>31.234309359793585</v>
      </c>
    </row>
    <row r="13" spans="1:19" x14ac:dyDescent="0.25">
      <c r="C13" t="s">
        <v>14</v>
      </c>
      <c r="D13" s="1">
        <v>202142</v>
      </c>
      <c r="E13" s="1">
        <v>1859307</v>
      </c>
      <c r="F13" s="1">
        <v>314042</v>
      </c>
      <c r="G13" s="1">
        <v>621304</v>
      </c>
      <c r="I13">
        <f t="shared" si="10"/>
        <v>1.1692081146311997</v>
      </c>
      <c r="J13">
        <f t="shared" si="11"/>
        <v>0.15397595685642165</v>
      </c>
      <c r="K13">
        <f t="shared" si="12"/>
        <v>0.12950455192817226</v>
      </c>
      <c r="L13">
        <f t="shared" si="5"/>
        <v>1.5821931753439658</v>
      </c>
      <c r="M13">
        <f t="shared" si="6"/>
        <v>73.897936917659635</v>
      </c>
      <c r="N13">
        <f t="shared" si="7"/>
        <v>9.7318051459138406</v>
      </c>
      <c r="O13">
        <f t="shared" si="8"/>
        <v>8.1851289682132666</v>
      </c>
      <c r="P13">
        <f t="shared" si="9"/>
        <v>17.916934114127109</v>
      </c>
    </row>
    <row r="14" spans="1:19" x14ac:dyDescent="0.25">
      <c r="C14" t="s">
        <v>15</v>
      </c>
      <c r="D14" s="1">
        <v>1899836</v>
      </c>
      <c r="E14" s="1">
        <v>2440007</v>
      </c>
      <c r="F14" s="1">
        <v>2430623</v>
      </c>
      <c r="G14" s="1">
        <v>3141596</v>
      </c>
      <c r="I14">
        <f t="shared" si="10"/>
        <v>0.3034489248463712</v>
      </c>
      <c r="J14">
        <f t="shared" si="11"/>
        <v>0.28619779307425397</v>
      </c>
      <c r="K14">
        <f t="shared" si="12"/>
        <v>0.19822969673433136</v>
      </c>
      <c r="L14">
        <f t="shared" si="5"/>
        <v>0.98610611138928794</v>
      </c>
      <c r="M14">
        <f t="shared" si="6"/>
        <v>30.772441357132795</v>
      </c>
      <c r="N14">
        <f t="shared" si="7"/>
        <v>29.023021941425817</v>
      </c>
      <c r="O14">
        <f t="shared" si="8"/>
        <v>20.102268350720692</v>
      </c>
      <c r="P14">
        <f t="shared" si="9"/>
        <v>49.125290292146509</v>
      </c>
    </row>
    <row r="15" spans="1:19" x14ac:dyDescent="0.25">
      <c r="C15" t="s">
        <v>16</v>
      </c>
      <c r="D15" s="1">
        <v>2183118</v>
      </c>
      <c r="E15" s="1">
        <v>6313353</v>
      </c>
      <c r="F15" s="1">
        <v>4471235</v>
      </c>
      <c r="G15" s="1">
        <v>5708293</v>
      </c>
      <c r="I15">
        <f t="shared" si="10"/>
        <v>0.43211434317197611</v>
      </c>
      <c r="J15">
        <f t="shared" si="11"/>
        <v>0.18099703334048192</v>
      </c>
      <c r="K15">
        <f t="shared" si="12"/>
        <v>0.20068859294530272</v>
      </c>
      <c r="L15">
        <f t="shared" si="5"/>
        <v>1.0144885624030635</v>
      </c>
      <c r="M15">
        <f t="shared" si="6"/>
        <v>42.594304084454926</v>
      </c>
      <c r="N15">
        <f t="shared" si="7"/>
        <v>17.841209851764749</v>
      </c>
      <c r="O15">
        <f t="shared" si="8"/>
        <v>19.782243031890165</v>
      </c>
      <c r="P15">
        <f t="shared" si="9"/>
        <v>37.623452883654913</v>
      </c>
    </row>
    <row r="16" spans="1:19" x14ac:dyDescent="0.25">
      <c r="C16" t="s">
        <v>17</v>
      </c>
      <c r="D16" s="1">
        <v>6681852</v>
      </c>
      <c r="E16" s="1">
        <v>2519902</v>
      </c>
      <c r="F16" s="1">
        <v>3639648</v>
      </c>
      <c r="G16" s="1">
        <v>5897590</v>
      </c>
      <c r="I16">
        <f t="shared" si="10"/>
        <v>0.1669375133863463</v>
      </c>
      <c r="J16">
        <f t="shared" si="11"/>
        <v>0.53619502209862135</v>
      </c>
      <c r="K16">
        <f t="shared" si="12"/>
        <v>0.15811979968487475</v>
      </c>
      <c r="L16">
        <f t="shared" si="5"/>
        <v>1.0193721348547171</v>
      </c>
      <c r="M16">
        <f t="shared" si="6"/>
        <v>16.376503504300572</v>
      </c>
      <c r="N16">
        <f t="shared" si="7"/>
        <v>52.600517883985603</v>
      </c>
      <c r="O16">
        <f t="shared" si="8"/>
        <v>15.511489305856912</v>
      </c>
      <c r="P16">
        <f t="shared" si="9"/>
        <v>68.112007189842515</v>
      </c>
    </row>
  </sheetData>
  <mergeCells count="3">
    <mergeCell ref="A1:B2"/>
    <mergeCell ref="D3:G3"/>
    <mergeCell ref="M3:P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1</vt:lpstr>
      <vt:lpstr>Table S1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Wenjun Yang</dc:creator>
  <cp:lastModifiedBy>Wenjun Yang</cp:lastModifiedBy>
  <dcterms:created xsi:type="dcterms:W3CDTF">2021-08-08T17:15:41Z</dcterms:created>
  <dcterms:modified xsi:type="dcterms:W3CDTF">2022-04-28T13:53:07Z</dcterms:modified>
</cp:coreProperties>
</file>