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kamat\surfdrive\MORISAL_DELFT\09 Experimental data\03 Rate of leaching\characterisation\Water absorption\"/>
    </mc:Choice>
  </mc:AlternateContent>
  <bookViews>
    <workbookView xWindow="0" yWindow="0" windowWidth="19200" windowHeight="7050" activeTab="1"/>
  </bookViews>
  <sheets>
    <sheet name="20C50_1" sheetId="5" r:id="rId1"/>
    <sheet name="20C50_2" sheetId="8" r:id="rId2"/>
    <sheet name="Matlab_data" sheetId="9" r:id="rId3"/>
    <sheet name="CEM I" sheetId="1" r:id="rId4"/>
    <sheet name="Initial drying" sheetId="6" r:id="rId5"/>
    <sheet name="Char_WAC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" i="8" l="1"/>
  <c r="V15" i="8"/>
  <c r="V26" i="8" s="1"/>
  <c r="V16" i="8"/>
  <c r="V17" i="8"/>
  <c r="V27" i="8" s="1"/>
  <c r="V18" i="8"/>
  <c r="V19" i="8"/>
  <c r="V20" i="8"/>
  <c r="V21" i="8"/>
  <c r="V22" i="8"/>
  <c r="V28" i="8" s="1"/>
  <c r="V23" i="8"/>
  <c r="V25" i="8"/>
  <c r="V30" i="8"/>
  <c r="V31" i="8"/>
  <c r="V32" i="8"/>
  <c r="V3" i="8"/>
  <c r="U14" i="8" l="1"/>
  <c r="U15" i="8"/>
  <c r="U26" i="8" s="1"/>
  <c r="U16" i="8"/>
  <c r="U17" i="8"/>
  <c r="U18" i="8"/>
  <c r="U27" i="8" s="1"/>
  <c r="U19" i="8"/>
  <c r="U20" i="8"/>
  <c r="U21" i="8"/>
  <c r="U22" i="8"/>
  <c r="U28" i="8" s="1"/>
  <c r="U23" i="8"/>
  <c r="U25" i="8"/>
  <c r="U3" i="8"/>
  <c r="U32" i="8" l="1"/>
  <c r="U31" i="8"/>
  <c r="U30" i="8"/>
  <c r="Y21" i="5"/>
  <c r="Y28" i="5" s="1"/>
  <c r="Y3" i="5"/>
  <c r="Y25" i="5" s="1"/>
  <c r="T14" i="8"/>
  <c r="T15" i="8"/>
  <c r="T16" i="8"/>
  <c r="T26" i="8" s="1"/>
  <c r="T17" i="8"/>
  <c r="T18" i="8"/>
  <c r="T19" i="8"/>
  <c r="T20" i="8"/>
  <c r="T21" i="8"/>
  <c r="T22" i="8"/>
  <c r="T23" i="8"/>
  <c r="T25" i="8"/>
  <c r="T27" i="8"/>
  <c r="T28" i="8"/>
  <c r="T30" i="8"/>
  <c r="T31" i="8"/>
  <c r="T32" i="8"/>
  <c r="T3" i="8"/>
  <c r="Y14" i="5" l="1"/>
  <c r="S14" i="8"/>
  <c r="S15" i="8"/>
  <c r="S16" i="8"/>
  <c r="S17" i="8"/>
  <c r="S18" i="8"/>
  <c r="S19" i="8"/>
  <c r="S20" i="8"/>
  <c r="S21" i="8"/>
  <c r="S22" i="8"/>
  <c r="S23" i="8"/>
  <c r="S25" i="8"/>
  <c r="S26" i="8"/>
  <c r="S27" i="8"/>
  <c r="S28" i="8"/>
  <c r="S30" i="8"/>
  <c r="S31" i="8"/>
  <c r="S32" i="8"/>
  <c r="R14" i="8" l="1"/>
  <c r="R15" i="8"/>
  <c r="R16" i="8"/>
  <c r="R17" i="8"/>
  <c r="R18" i="8"/>
  <c r="R19" i="8"/>
  <c r="R20" i="8"/>
  <c r="R21" i="8"/>
  <c r="R22" i="8"/>
  <c r="R23" i="8"/>
  <c r="R25" i="8"/>
  <c r="R26" i="8"/>
  <c r="R27" i="8"/>
  <c r="R28" i="8"/>
  <c r="R30" i="8"/>
  <c r="R31" i="8"/>
  <c r="R32" i="8"/>
  <c r="R3" i="8"/>
  <c r="Q25" i="8" l="1"/>
  <c r="Q26" i="8"/>
  <c r="Q27" i="8"/>
  <c r="Q28" i="8"/>
  <c r="Q30" i="8"/>
  <c r="Q31" i="8"/>
  <c r="Q32" i="8"/>
  <c r="Q14" i="8"/>
  <c r="Q15" i="8"/>
  <c r="Q16" i="8"/>
  <c r="Q17" i="8"/>
  <c r="Q18" i="8"/>
  <c r="Q19" i="8"/>
  <c r="Q20" i="8"/>
  <c r="Q21" i="8"/>
  <c r="Q22" i="8"/>
  <c r="Q23" i="8"/>
  <c r="P25" i="8" l="1"/>
  <c r="P26" i="8"/>
  <c r="P27" i="8"/>
  <c r="P28" i="8"/>
  <c r="P30" i="8"/>
  <c r="P31" i="8"/>
  <c r="P32" i="8"/>
  <c r="P14" i="8"/>
  <c r="P15" i="8"/>
  <c r="P16" i="8"/>
  <c r="P17" i="8"/>
  <c r="P18" i="8"/>
  <c r="P19" i="8"/>
  <c r="P20" i="8"/>
  <c r="P21" i="8"/>
  <c r="P22" i="8"/>
  <c r="P23" i="8"/>
  <c r="O14" i="8" l="1"/>
  <c r="O15" i="8"/>
  <c r="O16" i="8"/>
  <c r="O17" i="8"/>
  <c r="O18" i="8"/>
  <c r="O19" i="8"/>
  <c r="O20" i="8"/>
  <c r="O21" i="8"/>
  <c r="O22" i="8"/>
  <c r="O28" i="8" s="1"/>
  <c r="O23" i="8"/>
  <c r="O25" i="8"/>
  <c r="O26" i="8"/>
  <c r="O27" i="8"/>
  <c r="O30" i="8"/>
  <c r="O31" i="8"/>
  <c r="O32" i="8"/>
  <c r="N14" i="8" l="1"/>
  <c r="N15" i="8"/>
  <c r="N26" i="8" s="1"/>
  <c r="N16" i="8"/>
  <c r="N17" i="8"/>
  <c r="N27" i="8" s="1"/>
  <c r="N18" i="8"/>
  <c r="N19" i="8"/>
  <c r="N20" i="8"/>
  <c r="N21" i="8"/>
  <c r="N22" i="8"/>
  <c r="N28" i="8" s="1"/>
  <c r="N23" i="8"/>
  <c r="N25" i="8"/>
  <c r="N31" i="8"/>
  <c r="N32" i="8"/>
  <c r="N30" i="8" l="1"/>
  <c r="M14" i="8"/>
  <c r="M15" i="8"/>
  <c r="M26" i="8" s="1"/>
  <c r="M16" i="8"/>
  <c r="M17" i="8"/>
  <c r="M18" i="8"/>
  <c r="M19" i="8"/>
  <c r="M20" i="8"/>
  <c r="M31" i="8" s="1"/>
  <c r="M21" i="8"/>
  <c r="M22" i="8"/>
  <c r="M28" i="8" s="1"/>
  <c r="M23" i="8"/>
  <c r="M32" i="8" s="1"/>
  <c r="M25" i="8"/>
  <c r="M27" i="8"/>
  <c r="M30" i="8" l="1"/>
  <c r="L14" i="8"/>
  <c r="L15" i="8"/>
  <c r="L26" i="8" s="1"/>
  <c r="L16" i="8"/>
  <c r="L17" i="8"/>
  <c r="L18" i="8"/>
  <c r="L19" i="8"/>
  <c r="L20" i="8"/>
  <c r="L21" i="8"/>
  <c r="L22" i="8"/>
  <c r="L28" i="8" s="1"/>
  <c r="L23" i="8"/>
  <c r="L25" i="8"/>
  <c r="L27" i="8"/>
  <c r="L31" i="8"/>
  <c r="L30" i="8" l="1"/>
  <c r="L32" i="8"/>
  <c r="K14" i="8"/>
  <c r="K15" i="8"/>
  <c r="K16" i="8"/>
  <c r="K17" i="8"/>
  <c r="K18" i="8"/>
  <c r="K19" i="8"/>
  <c r="K20" i="8"/>
  <c r="K21" i="8"/>
  <c r="K22" i="8"/>
  <c r="K28" i="8" s="1"/>
  <c r="K23" i="8"/>
  <c r="K25" i="8"/>
  <c r="K26" i="8"/>
  <c r="K27" i="8"/>
  <c r="K30" i="8"/>
  <c r="K31" i="8"/>
  <c r="K32" i="8"/>
  <c r="X21" i="5" l="1"/>
  <c r="X28" i="5" s="1"/>
  <c r="X3" i="5"/>
  <c r="X25" i="5" s="1"/>
  <c r="X14" i="5" l="1"/>
  <c r="H32" i="8"/>
  <c r="W28" i="5"/>
  <c r="W21" i="5"/>
  <c r="W3" i="5"/>
  <c r="W14" i="5" s="1"/>
  <c r="E3" i="8"/>
  <c r="F3" i="8"/>
  <c r="G3" i="8"/>
  <c r="H3" i="8"/>
  <c r="I3" i="8"/>
  <c r="J3" i="8"/>
  <c r="K3" i="8"/>
  <c r="L3" i="8"/>
  <c r="M3" i="8"/>
  <c r="N3" i="8"/>
  <c r="O3" i="8"/>
  <c r="P3" i="8"/>
  <c r="Q3" i="8"/>
  <c r="S3" i="8"/>
  <c r="D3" i="8"/>
  <c r="W25" i="5" l="1"/>
  <c r="T21" i="5"/>
  <c r="U21" i="5"/>
  <c r="V21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E15" i="5"/>
  <c r="D5" i="5"/>
  <c r="D6" i="5"/>
  <c r="D7" i="5"/>
  <c r="D8" i="5"/>
  <c r="D9" i="5"/>
  <c r="D10" i="5"/>
  <c r="D11" i="5"/>
  <c r="D12" i="5"/>
  <c r="D4" i="5"/>
  <c r="E14" i="5"/>
  <c r="V3" i="5" l="1"/>
  <c r="V25" i="5" s="1"/>
  <c r="V28" i="5"/>
  <c r="V14" i="5" l="1"/>
  <c r="T28" i="5"/>
  <c r="U28" i="5"/>
  <c r="S28" i="5"/>
  <c r="U3" i="5"/>
  <c r="U14" i="5" s="1"/>
  <c r="U25" i="5" l="1"/>
  <c r="D22" i="8"/>
  <c r="B32" i="8"/>
  <c r="B28" i="8"/>
  <c r="B25" i="8"/>
  <c r="J23" i="8"/>
  <c r="I23" i="8"/>
  <c r="H23" i="8"/>
  <c r="G23" i="8"/>
  <c r="F23" i="8"/>
  <c r="E23" i="8"/>
  <c r="D23" i="8"/>
  <c r="D32" i="8" s="1"/>
  <c r="B23" i="8"/>
  <c r="J22" i="8"/>
  <c r="I22" i="8"/>
  <c r="I32" i="8" s="1"/>
  <c r="H22" i="8"/>
  <c r="G22" i="8"/>
  <c r="G32" i="8" s="1"/>
  <c r="F22" i="8"/>
  <c r="F32" i="8" s="1"/>
  <c r="E22" i="8"/>
  <c r="B22" i="8"/>
  <c r="J21" i="8"/>
  <c r="I21" i="8"/>
  <c r="H21" i="8"/>
  <c r="G21" i="8"/>
  <c r="F21" i="8"/>
  <c r="E21" i="8"/>
  <c r="D21" i="8"/>
  <c r="B21" i="8"/>
  <c r="J20" i="8"/>
  <c r="I20" i="8"/>
  <c r="H20" i="8"/>
  <c r="G20" i="8"/>
  <c r="F20" i="8"/>
  <c r="E20" i="8"/>
  <c r="D20" i="8"/>
  <c r="B20" i="8"/>
  <c r="J19" i="8"/>
  <c r="I19" i="8"/>
  <c r="H19" i="8"/>
  <c r="G19" i="8"/>
  <c r="F19" i="8"/>
  <c r="E19" i="8"/>
  <c r="D19" i="8"/>
  <c r="B19" i="8"/>
  <c r="J18" i="8"/>
  <c r="I18" i="8"/>
  <c r="H18" i="8"/>
  <c r="G18" i="8"/>
  <c r="G31" i="8" s="1"/>
  <c r="F18" i="8"/>
  <c r="E18" i="8"/>
  <c r="D18" i="8"/>
  <c r="D31" i="8" s="1"/>
  <c r="B18" i="8"/>
  <c r="B31" i="8" s="1"/>
  <c r="J17" i="8"/>
  <c r="I17" i="8"/>
  <c r="H17" i="8"/>
  <c r="G17" i="8"/>
  <c r="F17" i="8"/>
  <c r="E17" i="8"/>
  <c r="D17" i="8"/>
  <c r="B17" i="8"/>
  <c r="J16" i="8"/>
  <c r="I16" i="8"/>
  <c r="H16" i="8"/>
  <c r="G16" i="8"/>
  <c r="F16" i="8"/>
  <c r="E16" i="8"/>
  <c r="D16" i="8"/>
  <c r="B16" i="8"/>
  <c r="J15" i="8"/>
  <c r="I15" i="8"/>
  <c r="H15" i="8"/>
  <c r="H30" i="8" s="1"/>
  <c r="G15" i="8"/>
  <c r="F15" i="8"/>
  <c r="F30" i="8" s="1"/>
  <c r="E15" i="8"/>
  <c r="D15" i="8"/>
  <c r="B15" i="8"/>
  <c r="B26" i="8" s="1"/>
  <c r="B14" i="8"/>
  <c r="J25" i="8"/>
  <c r="I25" i="8"/>
  <c r="H25" i="8"/>
  <c r="G25" i="8"/>
  <c r="F25" i="8"/>
  <c r="E25" i="8"/>
  <c r="D25" i="8"/>
  <c r="J32" i="8" l="1"/>
  <c r="J31" i="8"/>
  <c r="J30" i="8"/>
  <c r="J27" i="8"/>
  <c r="I31" i="8"/>
  <c r="I30" i="8"/>
  <c r="I27" i="8"/>
  <c r="H31" i="8"/>
  <c r="H27" i="8"/>
  <c r="G28" i="8"/>
  <c r="G30" i="8"/>
  <c r="F31" i="8"/>
  <c r="E32" i="8"/>
  <c r="E31" i="8"/>
  <c r="D28" i="8"/>
  <c r="E28" i="8"/>
  <c r="J28" i="8"/>
  <c r="I28" i="8"/>
  <c r="H28" i="8"/>
  <c r="F28" i="8"/>
  <c r="E14" i="8"/>
  <c r="E30" i="8"/>
  <c r="D30" i="8"/>
  <c r="D14" i="8"/>
  <c r="D26" i="8"/>
  <c r="D27" i="8"/>
  <c r="B30" i="8"/>
  <c r="E26" i="8"/>
  <c r="E27" i="8"/>
  <c r="F14" i="8"/>
  <c r="F26" i="8"/>
  <c r="F27" i="8"/>
  <c r="G14" i="8"/>
  <c r="G26" i="8"/>
  <c r="G27" i="8"/>
  <c r="B27" i="8"/>
  <c r="H14" i="8"/>
  <c r="H26" i="8"/>
  <c r="I14" i="8"/>
  <c r="I26" i="8"/>
  <c r="J14" i="8"/>
  <c r="J26" i="8"/>
  <c r="T3" i="5"/>
  <c r="T25" i="5" l="1"/>
  <c r="T14" i="5"/>
  <c r="S30" i="5"/>
  <c r="S31" i="5"/>
  <c r="S32" i="5"/>
  <c r="S26" i="5"/>
  <c r="S27" i="5"/>
  <c r="S3" i="5"/>
  <c r="S25" i="5" s="1"/>
  <c r="S14" i="5" l="1"/>
  <c r="R30" i="5"/>
  <c r="R31" i="5"/>
  <c r="R32" i="5"/>
  <c r="R26" i="5"/>
  <c r="R27" i="5"/>
  <c r="R28" i="5"/>
  <c r="R3" i="5"/>
  <c r="R25" i="5" s="1"/>
  <c r="R14" i="5" l="1"/>
  <c r="Q30" i="5"/>
  <c r="Q31" i="5"/>
  <c r="Q32" i="5"/>
  <c r="Q26" i="5"/>
  <c r="Q27" i="5"/>
  <c r="Q28" i="5"/>
  <c r="Q3" i="5"/>
  <c r="Q25" i="5" s="1"/>
  <c r="Q14" i="5" l="1"/>
  <c r="P32" i="5"/>
  <c r="P30" i="5"/>
  <c r="P26" i="5"/>
  <c r="P28" i="5"/>
  <c r="P31" i="5"/>
  <c r="P3" i="5"/>
  <c r="P25" i="5" s="1"/>
  <c r="P14" i="5" l="1"/>
  <c r="P27" i="5"/>
  <c r="O26" i="5"/>
  <c r="O27" i="5"/>
  <c r="O28" i="5"/>
  <c r="O30" i="5"/>
  <c r="O31" i="5"/>
  <c r="O32" i="5"/>
  <c r="O3" i="5"/>
  <c r="O25" i="5" s="1"/>
  <c r="O14" i="5" l="1"/>
  <c r="N27" i="5"/>
  <c r="M32" i="5"/>
  <c r="M31" i="5"/>
  <c r="N30" i="5"/>
  <c r="N31" i="5"/>
  <c r="N32" i="5"/>
  <c r="N28" i="5"/>
  <c r="M27" i="5"/>
  <c r="M28" i="5"/>
  <c r="N26" i="5"/>
  <c r="N3" i="5"/>
  <c r="N25" i="5" s="1"/>
  <c r="N14" i="5" l="1"/>
  <c r="K28" i="5"/>
  <c r="J28" i="5"/>
  <c r="H28" i="5"/>
  <c r="I28" i="5"/>
  <c r="G28" i="5"/>
  <c r="F28" i="5"/>
  <c r="B16" i="4" l="1"/>
  <c r="C16" i="4"/>
  <c r="D16" i="4"/>
  <c r="E16" i="4"/>
  <c r="F16" i="4"/>
  <c r="G16" i="4"/>
  <c r="H16" i="4"/>
  <c r="I16" i="4"/>
  <c r="J16" i="4"/>
  <c r="B17" i="4"/>
  <c r="C17" i="4"/>
  <c r="D17" i="4"/>
  <c r="E17" i="4"/>
  <c r="F17" i="4"/>
  <c r="G17" i="4"/>
  <c r="H17" i="4"/>
  <c r="I17" i="4"/>
  <c r="J17" i="4"/>
  <c r="B18" i="4"/>
  <c r="C18" i="4"/>
  <c r="D18" i="4"/>
  <c r="E18" i="4"/>
  <c r="F18" i="4"/>
  <c r="G18" i="4"/>
  <c r="H18" i="4"/>
  <c r="I18" i="4"/>
  <c r="J18" i="4"/>
  <c r="B19" i="4"/>
  <c r="C19" i="4"/>
  <c r="D19" i="4"/>
  <c r="E19" i="4"/>
  <c r="F19" i="4"/>
  <c r="G19" i="4"/>
  <c r="H19" i="4"/>
  <c r="I19" i="4"/>
  <c r="J19" i="4"/>
  <c r="B20" i="4"/>
  <c r="C20" i="4"/>
  <c r="D20" i="4"/>
  <c r="E20" i="4"/>
  <c r="F20" i="4"/>
  <c r="G20" i="4"/>
  <c r="H20" i="4"/>
  <c r="I20" i="4"/>
  <c r="J20" i="4"/>
  <c r="B21" i="4"/>
  <c r="C21" i="4"/>
  <c r="D21" i="4"/>
  <c r="E21" i="4"/>
  <c r="F21" i="4"/>
  <c r="G21" i="4"/>
  <c r="H21" i="4"/>
  <c r="I21" i="4"/>
  <c r="J21" i="4"/>
  <c r="B22" i="4"/>
  <c r="C22" i="4"/>
  <c r="D22" i="4"/>
  <c r="E22" i="4"/>
  <c r="F22" i="4"/>
  <c r="G22" i="4"/>
  <c r="H22" i="4"/>
  <c r="I22" i="4"/>
  <c r="J22" i="4"/>
  <c r="B23" i="4"/>
  <c r="C23" i="4"/>
  <c r="D23" i="4"/>
  <c r="E23" i="4"/>
  <c r="F23" i="4"/>
  <c r="G23" i="4"/>
  <c r="H23" i="4"/>
  <c r="I23" i="4"/>
  <c r="J23" i="4"/>
  <c r="C15" i="4"/>
  <c r="D15" i="4"/>
  <c r="E15" i="4"/>
  <c r="F15" i="4"/>
  <c r="G15" i="4"/>
  <c r="H15" i="4"/>
  <c r="I15" i="4"/>
  <c r="J15" i="4"/>
  <c r="B15" i="4"/>
  <c r="M3" i="5" l="1"/>
  <c r="M25" i="5" s="1"/>
  <c r="L28" i="5"/>
  <c r="L32" i="5" l="1"/>
  <c r="L31" i="5"/>
  <c r="L3" i="5"/>
  <c r="L25" i="5" l="1"/>
  <c r="L30" i="5" l="1"/>
  <c r="L27" i="5"/>
  <c r="L26" i="5"/>
  <c r="I3" i="5"/>
  <c r="K30" i="5" l="1"/>
  <c r="K31" i="5"/>
  <c r="K27" i="5"/>
  <c r="K32" i="5"/>
  <c r="K26" i="5"/>
  <c r="J26" i="5" l="1"/>
  <c r="J32" i="5"/>
  <c r="J30" i="5"/>
  <c r="J31" i="5"/>
  <c r="J27" i="5"/>
  <c r="I32" i="5" l="1"/>
  <c r="I31" i="5"/>
  <c r="I27" i="5"/>
  <c r="L14" i="5"/>
  <c r="M14" i="5"/>
  <c r="B14" i="5"/>
  <c r="I30" i="5"/>
  <c r="B16" i="5"/>
  <c r="B17" i="5"/>
  <c r="B18" i="5"/>
  <c r="B19" i="5"/>
  <c r="B20" i="5"/>
  <c r="B21" i="5"/>
  <c r="B22" i="5"/>
  <c r="B23" i="5"/>
  <c r="J3" i="5"/>
  <c r="J14" i="5" s="1"/>
  <c r="K3" i="5"/>
  <c r="K25" i="5" s="1"/>
  <c r="I14" i="5"/>
  <c r="F3" i="5"/>
  <c r="F14" i="5" s="1"/>
  <c r="G3" i="5"/>
  <c r="G14" i="5" s="1"/>
  <c r="H3" i="5"/>
  <c r="H25" i="5" s="1"/>
  <c r="E3" i="5"/>
  <c r="B15" i="5"/>
  <c r="H30" i="5" l="1"/>
  <c r="B32" i="5"/>
  <c r="E27" i="5"/>
  <c r="B30" i="5"/>
  <c r="B27" i="5"/>
  <c r="B31" i="5"/>
  <c r="B28" i="5"/>
  <c r="B26" i="5"/>
  <c r="H31" i="5"/>
  <c r="G32" i="5"/>
  <c r="F31" i="5"/>
  <c r="E31" i="5"/>
  <c r="E28" i="5"/>
  <c r="E32" i="5"/>
  <c r="I26" i="5"/>
  <c r="E26" i="5"/>
  <c r="E30" i="5"/>
  <c r="F27" i="5"/>
  <c r="G31" i="5"/>
  <c r="H32" i="5"/>
  <c r="G30" i="5"/>
  <c r="M30" i="5"/>
  <c r="M26" i="5"/>
  <c r="F32" i="5"/>
  <c r="F30" i="5"/>
  <c r="K14" i="5"/>
  <c r="J25" i="5"/>
  <c r="I25" i="5"/>
  <c r="H27" i="5"/>
  <c r="H26" i="5"/>
  <c r="H14" i="5"/>
  <c r="G27" i="5"/>
  <c r="F26" i="5"/>
  <c r="B25" i="5"/>
  <c r="G26" i="5"/>
  <c r="G25" i="5"/>
  <c r="F25" i="5"/>
  <c r="E25" i="5"/>
  <c r="E37" i="1" l="1"/>
  <c r="G37" i="1"/>
  <c r="D38" i="1"/>
  <c r="D36" i="1"/>
  <c r="D34" i="1"/>
  <c r="E33" i="1"/>
  <c r="B19" i="1"/>
  <c r="C19" i="1"/>
  <c r="C36" i="1" s="1"/>
  <c r="D19" i="1"/>
  <c r="E19" i="1"/>
  <c r="F19" i="1"/>
  <c r="F36" i="1" s="1"/>
  <c r="G19" i="1"/>
  <c r="H19" i="1"/>
  <c r="B20" i="1"/>
  <c r="B32" i="1" s="1"/>
  <c r="C20" i="1"/>
  <c r="D20" i="1"/>
  <c r="E20" i="1"/>
  <c r="F20" i="1"/>
  <c r="G20" i="1"/>
  <c r="H20" i="1"/>
  <c r="B21" i="1"/>
  <c r="C21" i="1"/>
  <c r="D21" i="1"/>
  <c r="E21" i="1"/>
  <c r="F21" i="1"/>
  <c r="G21" i="1"/>
  <c r="H21" i="1"/>
  <c r="B22" i="1"/>
  <c r="B37" i="1" s="1"/>
  <c r="C22" i="1"/>
  <c r="C33" i="1" s="1"/>
  <c r="D22" i="1"/>
  <c r="D33" i="1" s="1"/>
  <c r="E22" i="1"/>
  <c r="F22" i="1"/>
  <c r="F33" i="1" s="1"/>
  <c r="G22" i="1"/>
  <c r="H22" i="1"/>
  <c r="H37" i="1" s="1"/>
  <c r="B23" i="1"/>
  <c r="B33" i="1" s="1"/>
  <c r="C23" i="1"/>
  <c r="D23" i="1"/>
  <c r="E23" i="1"/>
  <c r="F23" i="1"/>
  <c r="G23" i="1"/>
  <c r="G33" i="1" s="1"/>
  <c r="H23" i="1"/>
  <c r="B24" i="1"/>
  <c r="C24" i="1"/>
  <c r="D24" i="1"/>
  <c r="E24" i="1"/>
  <c r="F24" i="1"/>
  <c r="G24" i="1"/>
  <c r="H24" i="1"/>
  <c r="B25" i="1"/>
  <c r="C25" i="1"/>
  <c r="D25" i="1"/>
  <c r="E25" i="1"/>
  <c r="F25" i="1"/>
  <c r="G25" i="1"/>
  <c r="H25" i="1"/>
  <c r="B26" i="1"/>
  <c r="B38" i="1" s="1"/>
  <c r="C26" i="1"/>
  <c r="C38" i="1" s="1"/>
  <c r="D26" i="1"/>
  <c r="E26" i="1"/>
  <c r="E38" i="1" s="1"/>
  <c r="F26" i="1"/>
  <c r="G26" i="1"/>
  <c r="H26" i="1"/>
  <c r="H38" i="1" s="1"/>
  <c r="B27" i="1"/>
  <c r="C27" i="1"/>
  <c r="C34" i="1" s="1"/>
  <c r="D27" i="1"/>
  <c r="E27" i="1"/>
  <c r="F27" i="1"/>
  <c r="F38" i="1" s="1"/>
  <c r="G27" i="1"/>
  <c r="H27" i="1"/>
  <c r="B28" i="1"/>
  <c r="C28" i="1"/>
  <c r="D28" i="1"/>
  <c r="E28" i="1"/>
  <c r="F28" i="1"/>
  <c r="G28" i="1"/>
  <c r="G38" i="1" s="1"/>
  <c r="H28" i="1"/>
  <c r="B29" i="1"/>
  <c r="C29" i="1"/>
  <c r="D29" i="1"/>
  <c r="E29" i="1"/>
  <c r="F29" i="1"/>
  <c r="G29" i="1"/>
  <c r="H29" i="1"/>
  <c r="C18" i="1"/>
  <c r="C32" i="1" s="1"/>
  <c r="D18" i="1"/>
  <c r="D32" i="1" s="1"/>
  <c r="E18" i="1"/>
  <c r="E32" i="1" s="1"/>
  <c r="F18" i="1"/>
  <c r="F32" i="1" s="1"/>
  <c r="G18" i="1"/>
  <c r="G32" i="1" s="1"/>
  <c r="H18" i="1"/>
  <c r="H36" i="1" s="1"/>
  <c r="B18" i="1"/>
  <c r="B36" i="1" s="1"/>
  <c r="B34" i="1" l="1"/>
  <c r="H32" i="1"/>
  <c r="H34" i="1"/>
  <c r="F37" i="1"/>
  <c r="G34" i="1"/>
  <c r="G36" i="1"/>
  <c r="F34" i="1"/>
  <c r="D37" i="1"/>
  <c r="E34" i="1"/>
  <c r="E36" i="1"/>
  <c r="C37" i="1"/>
  <c r="H33" i="1"/>
  <c r="A23" i="4" l="1"/>
  <c r="A22" i="4"/>
  <c r="A21" i="4"/>
  <c r="A20" i="4"/>
  <c r="A19" i="4"/>
  <c r="A18" i="4"/>
  <c r="A17" i="4"/>
  <c r="A16" i="4"/>
  <c r="A15" i="4"/>
  <c r="I11" i="1" l="1"/>
  <c r="I4" i="1"/>
  <c r="I5" i="1"/>
  <c r="I6" i="1"/>
  <c r="I7" i="1"/>
  <c r="I8" i="1"/>
  <c r="I9" i="1"/>
  <c r="I10" i="1"/>
  <c r="I12" i="1"/>
  <c r="I13" i="1"/>
  <c r="I14" i="1"/>
  <c r="I3" i="1"/>
  <c r="H2" i="1"/>
  <c r="H31" i="1" s="1"/>
  <c r="B31" i="1" l="1"/>
  <c r="G2" i="1"/>
  <c r="G31" i="1" s="1"/>
  <c r="J4" i="1" l="1"/>
  <c r="J5" i="1"/>
  <c r="J6" i="1"/>
  <c r="J7" i="1"/>
  <c r="J8" i="1"/>
  <c r="J9" i="1"/>
  <c r="J10" i="1"/>
  <c r="J11" i="1"/>
  <c r="J12" i="1"/>
  <c r="J13" i="1"/>
  <c r="J14" i="1"/>
  <c r="J3" i="1"/>
  <c r="D2" i="1"/>
  <c r="D31" i="1" s="1"/>
  <c r="E2" i="1"/>
  <c r="E31" i="1" s="1"/>
  <c r="F2" i="1"/>
  <c r="F31" i="1" s="1"/>
  <c r="C2" i="1"/>
  <c r="C31" i="1" s="1"/>
</calcChain>
</file>

<file path=xl/sharedStrings.xml><?xml version="1.0" encoding="utf-8"?>
<sst xmlns="http://schemas.openxmlformats.org/spreadsheetml/2006/main" count="189" uniqueCount="60">
  <si>
    <t>C1</t>
  </si>
  <si>
    <t>C2</t>
  </si>
  <si>
    <t>C3</t>
  </si>
  <si>
    <t>C4</t>
  </si>
  <si>
    <t>1_1</t>
  </si>
  <si>
    <t>0.1_1</t>
  </si>
  <si>
    <t>0.1_2</t>
  </si>
  <si>
    <t>0.1_3</t>
  </si>
  <si>
    <t>0.1_4</t>
  </si>
  <si>
    <t>1_2</t>
  </si>
  <si>
    <t>1_3</t>
  </si>
  <si>
    <t>1_4</t>
  </si>
  <si>
    <t>%  change</t>
  </si>
  <si>
    <t>last 2</t>
  </si>
  <si>
    <t>wrt initial</t>
  </si>
  <si>
    <t>Date and time</t>
  </si>
  <si>
    <t>Time</t>
  </si>
  <si>
    <t>dry weight (Md)</t>
  </si>
  <si>
    <t>T</t>
  </si>
  <si>
    <t>(mi-md)</t>
  </si>
  <si>
    <t>L1</t>
  </si>
  <si>
    <t>L2</t>
  </si>
  <si>
    <t>B1</t>
  </si>
  <si>
    <t>B2</t>
  </si>
  <si>
    <t>Area</t>
  </si>
  <si>
    <t>L3</t>
  </si>
  <si>
    <t>B3</t>
  </si>
  <si>
    <t>m2</t>
  </si>
  <si>
    <t>cm</t>
  </si>
  <si>
    <t>Control</t>
  </si>
  <si>
    <t>0.1% FeCN</t>
  </si>
  <si>
    <t>1% FeCN</t>
  </si>
  <si>
    <t>Water absorption coefficient</t>
  </si>
  <si>
    <t xml:space="preserve">Dry weight </t>
  </si>
  <si>
    <t>saturation:</t>
  </si>
  <si>
    <t>mean</t>
  </si>
  <si>
    <t>sd</t>
  </si>
  <si>
    <t>R1</t>
  </si>
  <si>
    <t>R2</t>
  </si>
  <si>
    <t>R3</t>
  </si>
  <si>
    <t>S1</t>
  </si>
  <si>
    <t>S2</t>
  </si>
  <si>
    <t>S3</t>
  </si>
  <si>
    <t>I1</t>
  </si>
  <si>
    <t>I2</t>
  </si>
  <si>
    <t>I3</t>
  </si>
  <si>
    <t>I4</t>
  </si>
  <si>
    <t>with tape</t>
  </si>
  <si>
    <t>with seal</t>
  </si>
  <si>
    <t>Reference</t>
  </si>
  <si>
    <t>NaCl</t>
  </si>
  <si>
    <t>FeCn</t>
  </si>
  <si>
    <t>wt seal</t>
  </si>
  <si>
    <t>R</t>
  </si>
  <si>
    <t>S</t>
  </si>
  <si>
    <t>I</t>
  </si>
  <si>
    <t>Rsd</t>
  </si>
  <si>
    <t>Ssd</t>
  </si>
  <si>
    <t>Isd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</si>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</sst>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" fontId="0" fillId="0" borderId="0" xfId="0" applyNumberFormat="1"/>
    <xf numFmtId="2" fontId="0" fillId="0" borderId="0" xfId="0" applyNumberFormat="1"/>
    <xf numFmtId="20" fontId="0" fillId="0" borderId="0" xfId="0" applyNumberFormat="1"/>
    <xf numFmtId="0" fontId="0" fillId="2" borderId="0" xfId="0" applyFill="1"/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 applyNumberFormat="1"/>
    <xf numFmtId="22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A8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'20C50_1'!$A$4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'20C50_1'!$B$4:$G$4</c:f>
              <c:numCache>
                <c:formatCode>General</c:formatCode>
                <c:ptCount val="6"/>
                <c:pt idx="0">
                  <c:v>105.71</c:v>
                </c:pt>
                <c:pt idx="1">
                  <c:v>106.03</c:v>
                </c:pt>
                <c:pt idx="2">
                  <c:v>0.32000000000000739</c:v>
                </c:pt>
                <c:pt idx="3">
                  <c:v>104.67</c:v>
                </c:pt>
                <c:pt idx="4">
                  <c:v>103.8</c:v>
                </c:pt>
                <c:pt idx="5">
                  <c:v>103.12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BA-4ED4-94C7-635B40F25428}"/>
            </c:ext>
          </c:extLst>
        </c:ser>
        <c:ser>
          <c:idx val="1"/>
          <c:order val="1"/>
          <c:tx>
            <c:strRef>
              <c:f>'20C50_1'!$A$5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'20C50_1'!$B$5:$G$5</c:f>
              <c:numCache>
                <c:formatCode>General</c:formatCode>
                <c:ptCount val="6"/>
                <c:pt idx="0">
                  <c:v>108.48</c:v>
                </c:pt>
                <c:pt idx="1">
                  <c:v>108.86</c:v>
                </c:pt>
                <c:pt idx="2">
                  <c:v>0.37999999999999545</c:v>
                </c:pt>
                <c:pt idx="3">
                  <c:v>107.21</c:v>
                </c:pt>
                <c:pt idx="4">
                  <c:v>106.36</c:v>
                </c:pt>
                <c:pt idx="5">
                  <c:v>105.57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BA-4ED4-94C7-635B40F25428}"/>
            </c:ext>
          </c:extLst>
        </c:ser>
        <c:ser>
          <c:idx val="2"/>
          <c:order val="2"/>
          <c:tx>
            <c:strRef>
              <c:f>'20C50_1'!$A$6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'20C50_1'!$B$6:$G$6</c:f>
              <c:numCache>
                <c:formatCode>General</c:formatCode>
                <c:ptCount val="6"/>
                <c:pt idx="0">
                  <c:v>115.15</c:v>
                </c:pt>
                <c:pt idx="1">
                  <c:v>115.49</c:v>
                </c:pt>
                <c:pt idx="2">
                  <c:v>0.3399999999999892</c:v>
                </c:pt>
                <c:pt idx="3">
                  <c:v>114.69</c:v>
                </c:pt>
                <c:pt idx="4">
                  <c:v>114.22</c:v>
                </c:pt>
                <c:pt idx="5">
                  <c:v>113.87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BA-4ED4-94C7-635B40F25428}"/>
            </c:ext>
          </c:extLst>
        </c:ser>
        <c:ser>
          <c:idx val="3"/>
          <c:order val="3"/>
          <c:tx>
            <c:strRef>
              <c:f>'NHL drying 2'!#REF!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'NHL drying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BA-4ED4-94C7-635B40F25428}"/>
            </c:ext>
          </c:extLst>
        </c:ser>
        <c:ser>
          <c:idx val="4"/>
          <c:order val="4"/>
          <c:tx>
            <c:strRef>
              <c:f>'20C50_1'!$A$7</c:f>
              <c:strCache>
                <c:ptCount val="1"/>
                <c:pt idx="0">
                  <c:v>S1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'20C50_1'!$B$7:$G$7</c:f>
              <c:numCache>
                <c:formatCode>General</c:formatCode>
                <c:ptCount val="6"/>
                <c:pt idx="0">
                  <c:v>103.48</c:v>
                </c:pt>
                <c:pt idx="1">
                  <c:v>103.89</c:v>
                </c:pt>
                <c:pt idx="2">
                  <c:v>0.40999999999999659</c:v>
                </c:pt>
                <c:pt idx="3">
                  <c:v>102.92</c:v>
                </c:pt>
                <c:pt idx="4">
                  <c:v>102.36</c:v>
                </c:pt>
                <c:pt idx="5">
                  <c:v>101.84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BA-4ED4-94C7-635B40F25428}"/>
            </c:ext>
          </c:extLst>
        </c:ser>
        <c:ser>
          <c:idx val="5"/>
          <c:order val="5"/>
          <c:tx>
            <c:strRef>
              <c:f>'20C50_1'!$A$8</c:f>
              <c:strCache>
                <c:ptCount val="1"/>
                <c:pt idx="0">
                  <c:v>S2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'20C50_1'!$B$8:$G$8</c:f>
              <c:numCache>
                <c:formatCode>General</c:formatCode>
                <c:ptCount val="6"/>
                <c:pt idx="0">
                  <c:v>102.88</c:v>
                </c:pt>
                <c:pt idx="1">
                  <c:v>103.28</c:v>
                </c:pt>
                <c:pt idx="2">
                  <c:v>0.40000000000000568</c:v>
                </c:pt>
                <c:pt idx="3">
                  <c:v>102.21</c:v>
                </c:pt>
                <c:pt idx="4">
                  <c:v>101.62</c:v>
                </c:pt>
                <c:pt idx="5">
                  <c:v>101.08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6BA-4ED4-94C7-635B40F25428}"/>
            </c:ext>
          </c:extLst>
        </c:ser>
        <c:ser>
          <c:idx val="6"/>
          <c:order val="6"/>
          <c:tx>
            <c:strRef>
              <c:f>'20C50_1'!$A$9</c:f>
              <c:strCache>
                <c:ptCount val="1"/>
                <c:pt idx="0">
                  <c:v>S3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'20C50_1'!$B$9:$G$9</c:f>
              <c:numCache>
                <c:formatCode>General</c:formatCode>
                <c:ptCount val="6"/>
                <c:pt idx="0">
                  <c:v>99.94</c:v>
                </c:pt>
                <c:pt idx="1">
                  <c:v>100.33</c:v>
                </c:pt>
                <c:pt idx="2">
                  <c:v>0.39000000000000057</c:v>
                </c:pt>
                <c:pt idx="3">
                  <c:v>99.28</c:v>
                </c:pt>
                <c:pt idx="4">
                  <c:v>98.61</c:v>
                </c:pt>
                <c:pt idx="5">
                  <c:v>98.06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6BA-4ED4-94C7-635B40F25428}"/>
            </c:ext>
          </c:extLst>
        </c:ser>
        <c:ser>
          <c:idx val="7"/>
          <c:order val="7"/>
          <c:tx>
            <c:strRef>
              <c:f>'NHL drying 2'!#REF!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'NHL drying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6BA-4ED4-94C7-635B40F25428}"/>
            </c:ext>
          </c:extLst>
        </c:ser>
        <c:ser>
          <c:idx val="8"/>
          <c:order val="8"/>
          <c:tx>
            <c:strRef>
              <c:f>'20C50_1'!$A$10</c:f>
              <c:strCache>
                <c:ptCount val="1"/>
                <c:pt idx="0">
                  <c:v>I1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'20C50_1'!$B$10:$G$10</c:f>
              <c:numCache>
                <c:formatCode>General</c:formatCode>
                <c:ptCount val="6"/>
                <c:pt idx="0">
                  <c:v>95.02</c:v>
                </c:pt>
                <c:pt idx="1">
                  <c:v>95.48</c:v>
                </c:pt>
                <c:pt idx="2">
                  <c:v>0.46000000000000796</c:v>
                </c:pt>
                <c:pt idx="3">
                  <c:v>94.98</c:v>
                </c:pt>
                <c:pt idx="4">
                  <c:v>94.78</c:v>
                </c:pt>
                <c:pt idx="5">
                  <c:v>94.62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6BA-4ED4-94C7-635B40F25428}"/>
            </c:ext>
          </c:extLst>
        </c:ser>
        <c:ser>
          <c:idx val="9"/>
          <c:order val="9"/>
          <c:tx>
            <c:strRef>
              <c:f>'20C50_1'!$A$11</c:f>
              <c:strCache>
                <c:ptCount val="1"/>
                <c:pt idx="0">
                  <c:v>I2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'20C50_1'!$B$11:$G$11</c:f>
              <c:numCache>
                <c:formatCode>General</c:formatCode>
                <c:ptCount val="6"/>
                <c:pt idx="0">
                  <c:v>95.65</c:v>
                </c:pt>
                <c:pt idx="1">
                  <c:v>96.09</c:v>
                </c:pt>
                <c:pt idx="2">
                  <c:v>0.43999999999999773</c:v>
                </c:pt>
                <c:pt idx="3">
                  <c:v>95.8</c:v>
                </c:pt>
                <c:pt idx="4">
                  <c:v>95.72</c:v>
                </c:pt>
                <c:pt idx="5">
                  <c:v>95.6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6BA-4ED4-94C7-635B40F25428}"/>
            </c:ext>
          </c:extLst>
        </c:ser>
        <c:ser>
          <c:idx val="10"/>
          <c:order val="10"/>
          <c:tx>
            <c:strRef>
              <c:f>'20C50_1'!$A$12</c:f>
              <c:strCache>
                <c:ptCount val="1"/>
                <c:pt idx="0">
                  <c:v>I3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'20C50_1'!$B$12:$G$12</c:f>
              <c:numCache>
                <c:formatCode>General</c:formatCode>
                <c:ptCount val="6"/>
                <c:pt idx="0">
                  <c:v>93.4</c:v>
                </c:pt>
                <c:pt idx="1">
                  <c:v>93.9</c:v>
                </c:pt>
                <c:pt idx="2">
                  <c:v>0.5</c:v>
                </c:pt>
                <c:pt idx="3">
                  <c:v>93.27</c:v>
                </c:pt>
                <c:pt idx="4">
                  <c:v>93.06</c:v>
                </c:pt>
                <c:pt idx="5">
                  <c:v>92.89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6BA-4ED4-94C7-635B40F25428}"/>
            </c:ext>
          </c:extLst>
        </c:ser>
        <c:ser>
          <c:idx val="11"/>
          <c:order val="11"/>
          <c:tx>
            <c:strRef>
              <c:f>'NHL drying 2'!#REF!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'NHL drying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6BA-4ED4-94C7-635B40F25428}"/>
            </c:ext>
          </c:extLst>
        </c:ser>
        <c:ser>
          <c:idx val="12"/>
          <c:order val="12"/>
          <c:tx>
            <c:strRef>
              <c:f>'20C50_1'!$A$24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'20C50_1'!$B$3:$G$3</c:f>
              <c:numCache>
                <c:formatCode>0.00</c:formatCode>
                <c:ptCount val="6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</c:numCache>
            </c:numRef>
          </c:xVal>
          <c:yVal>
            <c:numRef>
              <c:f>'20C50_1'!$B$24:$G$24</c:f>
              <c:numCache>
                <c:formatCode>General</c:formatCode>
                <c:ptCount val="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6BA-4ED4-94C7-635B40F25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931648"/>
        <c:axId val="491932304"/>
      </c:scatterChart>
      <c:valAx>
        <c:axId val="49193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2304"/>
        <c:crosses val="autoZero"/>
        <c:crossBetween val="midCat"/>
      </c:valAx>
      <c:valAx>
        <c:axId val="49193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83536357743728"/>
          <c:y val="0.1425140895848391"/>
          <c:w val="0.77183211746064151"/>
          <c:h val="0.660483507567939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'20C50_1'!$A$26</c:f>
              <c:strCache>
                <c:ptCount val="1"/>
                <c:pt idx="0">
                  <c:v>Reference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'20C50_1'!$B$30:$R$30</c:f>
                <c:numCache>
                  <c:formatCode>General</c:formatCode>
                  <c:ptCount val="17"/>
                  <c:pt idx="0">
                    <c:v>0</c:v>
                  </c:pt>
                  <c:pt idx="3">
                    <c:v>4.0926563581002666</c:v>
                  </c:pt>
                  <c:pt idx="4">
                    <c:v>6.1967185381168894</c:v>
                  </c:pt>
                  <c:pt idx="5">
                    <c:v>8.3588003829799185</c:v>
                  </c:pt>
                  <c:pt idx="6">
                    <c:v>10.037579652368761</c:v>
                  </c:pt>
                  <c:pt idx="7">
                    <c:v>9.3286931676445519</c:v>
                  </c:pt>
                  <c:pt idx="8">
                    <c:v>6.9740928169812211</c:v>
                  </c:pt>
                  <c:pt idx="9">
                    <c:v>3.7737587072754826</c:v>
                  </c:pt>
                  <c:pt idx="10">
                    <c:v>1.9919500249178936</c:v>
                  </c:pt>
                  <c:pt idx="11">
                    <c:v>1.5332975056605869</c:v>
                  </c:pt>
                  <c:pt idx="12">
                    <c:v>1.0702521972799912</c:v>
                  </c:pt>
                  <c:pt idx="13">
                    <c:v>0.59137339402635369</c:v>
                  </c:pt>
                  <c:pt idx="14">
                    <c:v>0.26579986718678167</c:v>
                  </c:pt>
                  <c:pt idx="15">
                    <c:v>0.90340180023639349</c:v>
                  </c:pt>
                  <c:pt idx="16">
                    <c:v>1.0284921875439561</c:v>
                  </c:pt>
                </c:numCache>
              </c:numRef>
            </c:plus>
            <c:minus>
              <c:numRef>
                <c:f>'20C50_1'!$B$30:$R$30</c:f>
                <c:numCache>
                  <c:formatCode>General</c:formatCode>
                  <c:ptCount val="17"/>
                  <c:pt idx="0">
                    <c:v>0</c:v>
                  </c:pt>
                  <c:pt idx="3">
                    <c:v>4.0926563581002666</c:v>
                  </c:pt>
                  <c:pt idx="4">
                    <c:v>6.1967185381168894</c:v>
                  </c:pt>
                  <c:pt idx="5">
                    <c:v>8.3588003829799185</c:v>
                  </c:pt>
                  <c:pt idx="6">
                    <c:v>10.037579652368761</c:v>
                  </c:pt>
                  <c:pt idx="7">
                    <c:v>9.3286931676445519</c:v>
                  </c:pt>
                  <c:pt idx="8">
                    <c:v>6.9740928169812211</c:v>
                  </c:pt>
                  <c:pt idx="9">
                    <c:v>3.7737587072754826</c:v>
                  </c:pt>
                  <c:pt idx="10">
                    <c:v>1.9919500249178936</c:v>
                  </c:pt>
                  <c:pt idx="11">
                    <c:v>1.5332975056605869</c:v>
                  </c:pt>
                  <c:pt idx="12">
                    <c:v>1.0702521972799912</c:v>
                  </c:pt>
                  <c:pt idx="13">
                    <c:v>0.59137339402635369</c:v>
                  </c:pt>
                  <c:pt idx="14">
                    <c:v>0.26579986718678167</c:v>
                  </c:pt>
                  <c:pt idx="15">
                    <c:v>0.90340180023639349</c:v>
                  </c:pt>
                  <c:pt idx="16">
                    <c:v>1.0284921875439561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'20C50_1'!$B$25:$S$25</c:f>
              <c:numCache>
                <c:formatCode>General</c:formatCode>
                <c:ptCount val="18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  <c:pt idx="6" formatCode="0.00">
                  <c:v>22.866666666639503</c:v>
                </c:pt>
                <c:pt idx="7" formatCode="0.00">
                  <c:v>30.833333333255723</c:v>
                </c:pt>
                <c:pt idx="8" formatCode="0.00">
                  <c:v>54.866666666697711</c:v>
                </c:pt>
                <c:pt idx="9" formatCode="0.00">
                  <c:v>119.59999999991851</c:v>
                </c:pt>
                <c:pt idx="10" formatCode="0.00">
                  <c:v>147.04999999998836</c:v>
                </c:pt>
                <c:pt idx="11" formatCode="0.00">
                  <c:v>190.45000000001164</c:v>
                </c:pt>
                <c:pt idx="12" formatCode="0.00">
                  <c:v>214.26666666660458</c:v>
                </c:pt>
                <c:pt idx="13" formatCode="0.00">
                  <c:v>286.73333333339542</c:v>
                </c:pt>
                <c:pt idx="14" formatCode="0.00">
                  <c:v>478.1166666666395</c:v>
                </c:pt>
                <c:pt idx="15" formatCode="0.00">
                  <c:v>541.5</c:v>
                </c:pt>
                <c:pt idx="16" formatCode="0.00">
                  <c:v>625.1333333333605</c:v>
                </c:pt>
                <c:pt idx="17" formatCode="0.00">
                  <c:v>790.45000000001164</c:v>
                </c:pt>
              </c:numCache>
            </c:numRef>
          </c:xVal>
          <c:yVal>
            <c:numRef>
              <c:f>'20C50_1'!$B$26:$S$26</c:f>
              <c:numCache>
                <c:formatCode>General</c:formatCode>
                <c:ptCount val="18"/>
                <c:pt idx="0">
                  <c:v>100</c:v>
                </c:pt>
                <c:pt idx="3">
                  <c:v>88.582113853106293</c:v>
                </c:pt>
                <c:pt idx="4">
                  <c:v>82.012571285920217</c:v>
                </c:pt>
                <c:pt idx="5">
                  <c:v>76.551540341967623</c:v>
                </c:pt>
                <c:pt idx="6">
                  <c:v>61.880541219579889</c:v>
                </c:pt>
                <c:pt idx="7">
                  <c:v>57.728813653968167</c:v>
                </c:pt>
                <c:pt idx="8">
                  <c:v>49.210570343963191</c:v>
                </c:pt>
                <c:pt idx="9">
                  <c:v>38.330494781065461</c:v>
                </c:pt>
                <c:pt idx="10">
                  <c:v>30.070067628841326</c:v>
                </c:pt>
                <c:pt idx="11">
                  <c:v>28.29576452976362</c:v>
                </c:pt>
                <c:pt idx="12">
                  <c:v>27.02725205944618</c:v>
                </c:pt>
                <c:pt idx="13">
                  <c:v>24.063435981135495</c:v>
                </c:pt>
                <c:pt idx="14">
                  <c:v>17.744392334945612</c:v>
                </c:pt>
                <c:pt idx="15">
                  <c:v>16.153162229448743</c:v>
                </c:pt>
                <c:pt idx="16">
                  <c:v>14.72764301392327</c:v>
                </c:pt>
                <c:pt idx="17">
                  <c:v>11.490987335209482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6A-4AC3-98EB-7CA757971482}"/>
            </c:ext>
          </c:extLst>
        </c:ser>
        <c:ser>
          <c:idx val="1"/>
          <c:order val="1"/>
          <c:tx>
            <c:strRef>
              <c:f>'20C50_1'!$A$27</c:f>
              <c:strCache>
                <c:ptCount val="1"/>
                <c:pt idx="0">
                  <c:v>NaCl</c:v>
                </c:pt>
              </c:strCache>
            </c:strRef>
          </c:tx>
          <c:spPr>
            <a:ln w="19050" cap="rnd">
              <a:solidFill>
                <a:srgbClr val="3A8BF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A8BF6"/>
              </a:solidFill>
              <a:ln w="9525">
                <a:solidFill>
                  <a:srgbClr val="3A8BF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'20C50_1'!$B$31:$Q$31</c:f>
                <c:numCache>
                  <c:formatCode>General</c:formatCode>
                  <c:ptCount val="16"/>
                  <c:pt idx="0">
                    <c:v>0</c:v>
                  </c:pt>
                  <c:pt idx="3">
                    <c:v>0.79014871691806665</c:v>
                  </c:pt>
                  <c:pt idx="4">
                    <c:v>1.3077497185380402</c:v>
                  </c:pt>
                  <c:pt idx="5">
                    <c:v>1.578279844246524</c:v>
                  </c:pt>
                  <c:pt idx="6">
                    <c:v>2.3231737657048477</c:v>
                  </c:pt>
                  <c:pt idx="7">
                    <c:v>1.6516507970234076</c:v>
                  </c:pt>
                  <c:pt idx="8">
                    <c:v>0.80579225074306959</c:v>
                  </c:pt>
                  <c:pt idx="9">
                    <c:v>2.3542864678933353</c:v>
                  </c:pt>
                  <c:pt idx="10">
                    <c:v>2.9003360595864898</c:v>
                  </c:pt>
                  <c:pt idx="11">
                    <c:v>3.0630518595723228</c:v>
                  </c:pt>
                  <c:pt idx="12">
                    <c:v>3.3503493085585436</c:v>
                  </c:pt>
                  <c:pt idx="13">
                    <c:v>3.1666698212847537</c:v>
                  </c:pt>
                  <c:pt idx="14">
                    <c:v>3.3734728651527721</c:v>
                  </c:pt>
                  <c:pt idx="15">
                    <c:v>3.2639305201879538</c:v>
                  </c:pt>
                </c:numCache>
              </c:numRef>
            </c:plus>
            <c:minus>
              <c:numRef>
                <c:f>'20C50_1'!$B$31:$Q$31</c:f>
                <c:numCache>
                  <c:formatCode>General</c:formatCode>
                  <c:ptCount val="16"/>
                  <c:pt idx="0">
                    <c:v>0</c:v>
                  </c:pt>
                  <c:pt idx="3">
                    <c:v>0.79014871691806665</c:v>
                  </c:pt>
                  <c:pt idx="4">
                    <c:v>1.3077497185380402</c:v>
                  </c:pt>
                  <c:pt idx="5">
                    <c:v>1.578279844246524</c:v>
                  </c:pt>
                  <c:pt idx="6">
                    <c:v>2.3231737657048477</c:v>
                  </c:pt>
                  <c:pt idx="7">
                    <c:v>1.6516507970234076</c:v>
                  </c:pt>
                  <c:pt idx="8">
                    <c:v>0.80579225074306959</c:v>
                  </c:pt>
                  <c:pt idx="9">
                    <c:v>2.3542864678933353</c:v>
                  </c:pt>
                  <c:pt idx="10">
                    <c:v>2.9003360595864898</c:v>
                  </c:pt>
                  <c:pt idx="11">
                    <c:v>3.0630518595723228</c:v>
                  </c:pt>
                  <c:pt idx="12">
                    <c:v>3.3503493085585436</c:v>
                  </c:pt>
                  <c:pt idx="13">
                    <c:v>3.1666698212847537</c:v>
                  </c:pt>
                  <c:pt idx="14">
                    <c:v>3.3734728651527721</c:v>
                  </c:pt>
                  <c:pt idx="15">
                    <c:v>3.2639305201879538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3A8BF6"/>
                </a:solidFill>
                <a:round/>
              </a:ln>
              <a:effectLst/>
            </c:spPr>
          </c:errBars>
          <c:xVal>
            <c:numRef>
              <c:f>'20C50_1'!$B$25:$S$25</c:f>
              <c:numCache>
                <c:formatCode>General</c:formatCode>
                <c:ptCount val="18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  <c:pt idx="6" formatCode="0.00">
                  <c:v>22.866666666639503</c:v>
                </c:pt>
                <c:pt idx="7" formatCode="0.00">
                  <c:v>30.833333333255723</c:v>
                </c:pt>
                <c:pt idx="8" formatCode="0.00">
                  <c:v>54.866666666697711</c:v>
                </c:pt>
                <c:pt idx="9" formatCode="0.00">
                  <c:v>119.59999999991851</c:v>
                </c:pt>
                <c:pt idx="10" formatCode="0.00">
                  <c:v>147.04999999998836</c:v>
                </c:pt>
                <c:pt idx="11" formatCode="0.00">
                  <c:v>190.45000000001164</c:v>
                </c:pt>
                <c:pt idx="12" formatCode="0.00">
                  <c:v>214.26666666660458</c:v>
                </c:pt>
                <c:pt idx="13" formatCode="0.00">
                  <c:v>286.73333333339542</c:v>
                </c:pt>
                <c:pt idx="14" formatCode="0.00">
                  <c:v>478.1166666666395</c:v>
                </c:pt>
                <c:pt idx="15" formatCode="0.00">
                  <c:v>541.5</c:v>
                </c:pt>
                <c:pt idx="16" formatCode="0.00">
                  <c:v>625.1333333333605</c:v>
                </c:pt>
                <c:pt idx="17" formatCode="0.00">
                  <c:v>790.45000000001164</c:v>
                </c:pt>
              </c:numCache>
            </c:numRef>
          </c:xVal>
          <c:yVal>
            <c:numRef>
              <c:f>'20C50_1'!$B$27:$S$27</c:f>
              <c:numCache>
                <c:formatCode>General</c:formatCode>
                <c:ptCount val="18"/>
                <c:pt idx="0">
                  <c:v>100</c:v>
                </c:pt>
                <c:pt idx="3">
                  <c:v>89.767627131489292</c:v>
                </c:pt>
                <c:pt idx="4">
                  <c:v>83.742449056510921</c:v>
                </c:pt>
                <c:pt idx="5">
                  <c:v>78.413802376267597</c:v>
                </c:pt>
                <c:pt idx="6">
                  <c:v>60.483054074268381</c:v>
                </c:pt>
                <c:pt idx="7">
                  <c:v>59.665445401906929</c:v>
                </c:pt>
                <c:pt idx="8">
                  <c:v>50.142895032876403</c:v>
                </c:pt>
                <c:pt idx="9">
                  <c:v>38.486253578630162</c:v>
                </c:pt>
                <c:pt idx="10">
                  <c:v>29.354105961607285</c:v>
                </c:pt>
                <c:pt idx="11">
                  <c:v>27.303934810996992</c:v>
                </c:pt>
                <c:pt idx="12">
                  <c:v>25.925621746401607</c:v>
                </c:pt>
                <c:pt idx="13">
                  <c:v>22.734183332225914</c:v>
                </c:pt>
                <c:pt idx="14">
                  <c:v>16.139390466315366</c:v>
                </c:pt>
                <c:pt idx="15">
                  <c:v>14.213351730539388</c:v>
                </c:pt>
                <c:pt idx="16">
                  <c:v>12.801260509768646</c:v>
                </c:pt>
                <c:pt idx="17">
                  <c:v>9.6530751150807337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6A-4AC3-98EB-7CA757971482}"/>
            </c:ext>
          </c:extLst>
        </c:ser>
        <c:ser>
          <c:idx val="2"/>
          <c:order val="2"/>
          <c:tx>
            <c:strRef>
              <c:f>'20C50_1'!$A$28</c:f>
              <c:strCache>
                <c:ptCount val="1"/>
                <c:pt idx="0">
                  <c:v>FeCn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'20C50_1'!$B$32:$R$32</c:f>
                <c:numCache>
                  <c:formatCode>General</c:formatCode>
                  <c:ptCount val="17"/>
                  <c:pt idx="0">
                    <c:v>0</c:v>
                  </c:pt>
                  <c:pt idx="3">
                    <c:v>2.0923738267862979</c:v>
                  </c:pt>
                  <c:pt idx="4">
                    <c:v>2.8967733880471473</c:v>
                  </c:pt>
                  <c:pt idx="5">
                    <c:v>3.2383092480953226</c:v>
                  </c:pt>
                  <c:pt idx="6">
                    <c:v>4.0809338179230812</c:v>
                  </c:pt>
                  <c:pt idx="7">
                    <c:v>4.2652615494009893</c:v>
                  </c:pt>
                  <c:pt idx="8">
                    <c:v>4.4717251511003013</c:v>
                  </c:pt>
                  <c:pt idx="9">
                    <c:v>4.289659512512622</c:v>
                  </c:pt>
                  <c:pt idx="10">
                    <c:v>4.4968384485551551</c:v>
                  </c:pt>
                  <c:pt idx="11">
                    <c:v>4.5085393546986818</c:v>
                  </c:pt>
                  <c:pt idx="12">
                    <c:v>4.2007343389258205</c:v>
                  </c:pt>
                  <c:pt idx="13">
                    <c:v>3.5138164658373454</c:v>
                  </c:pt>
                  <c:pt idx="14">
                    <c:v>2.8780557283353914</c:v>
                  </c:pt>
                  <c:pt idx="15">
                    <c:v>2.7177330551220469</c:v>
                  </c:pt>
                  <c:pt idx="16">
                    <c:v>2.4628716375165709</c:v>
                  </c:pt>
                </c:numCache>
              </c:numRef>
            </c:plus>
            <c:minus>
              <c:numRef>
                <c:f>'20C50_1'!$B$32:$R$32</c:f>
                <c:numCache>
                  <c:formatCode>General</c:formatCode>
                  <c:ptCount val="17"/>
                  <c:pt idx="0">
                    <c:v>0</c:v>
                  </c:pt>
                  <c:pt idx="3">
                    <c:v>2.0923738267862979</c:v>
                  </c:pt>
                  <c:pt idx="4">
                    <c:v>2.8967733880471473</c:v>
                  </c:pt>
                  <c:pt idx="5">
                    <c:v>3.2383092480953226</c:v>
                  </c:pt>
                  <c:pt idx="6">
                    <c:v>4.0809338179230812</c:v>
                  </c:pt>
                  <c:pt idx="7">
                    <c:v>4.2652615494009893</c:v>
                  </c:pt>
                  <c:pt idx="8">
                    <c:v>4.4717251511003013</c:v>
                  </c:pt>
                  <c:pt idx="9">
                    <c:v>4.289659512512622</c:v>
                  </c:pt>
                  <c:pt idx="10">
                    <c:v>4.4968384485551551</c:v>
                  </c:pt>
                  <c:pt idx="11">
                    <c:v>4.5085393546986818</c:v>
                  </c:pt>
                  <c:pt idx="12">
                    <c:v>4.2007343389258205</c:v>
                  </c:pt>
                  <c:pt idx="13">
                    <c:v>3.5138164658373454</c:v>
                  </c:pt>
                  <c:pt idx="14">
                    <c:v>2.8780557283353914</c:v>
                  </c:pt>
                  <c:pt idx="15">
                    <c:v>2.7177330551220469</c:v>
                  </c:pt>
                  <c:pt idx="16">
                    <c:v>2.4628716375165709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B050"/>
                </a:solidFill>
                <a:round/>
              </a:ln>
              <a:effectLst/>
            </c:spPr>
          </c:errBars>
          <c:xVal>
            <c:numRef>
              <c:f>'20C50_1'!$B$25:$AC$25</c:f>
              <c:numCache>
                <c:formatCode>General</c:formatCode>
                <c:ptCount val="28"/>
                <c:pt idx="0">
                  <c:v>0</c:v>
                </c:pt>
                <c:pt idx="3">
                  <c:v>3</c:v>
                </c:pt>
                <c:pt idx="4">
                  <c:v>6</c:v>
                </c:pt>
                <c:pt idx="5">
                  <c:v>8.7500000000582077</c:v>
                </c:pt>
                <c:pt idx="6" formatCode="0.00">
                  <c:v>22.866666666639503</c:v>
                </c:pt>
                <c:pt idx="7" formatCode="0.00">
                  <c:v>30.833333333255723</c:v>
                </c:pt>
                <c:pt idx="8" formatCode="0.00">
                  <c:v>54.866666666697711</c:v>
                </c:pt>
                <c:pt idx="9" formatCode="0.00">
                  <c:v>119.59999999991851</c:v>
                </c:pt>
                <c:pt idx="10" formatCode="0.00">
                  <c:v>147.04999999998836</c:v>
                </c:pt>
                <c:pt idx="11" formatCode="0.00">
                  <c:v>190.45000000001164</c:v>
                </c:pt>
                <c:pt idx="12" formatCode="0.00">
                  <c:v>214.26666666660458</c:v>
                </c:pt>
                <c:pt idx="13" formatCode="0.00">
                  <c:v>286.73333333339542</c:v>
                </c:pt>
                <c:pt idx="14" formatCode="0.00">
                  <c:v>478.1166666666395</c:v>
                </c:pt>
                <c:pt idx="15" formatCode="0.00">
                  <c:v>541.5</c:v>
                </c:pt>
                <c:pt idx="16" formatCode="0.00">
                  <c:v>625.1333333333605</c:v>
                </c:pt>
                <c:pt idx="17" formatCode="0.00">
                  <c:v>790.45000000001164</c:v>
                </c:pt>
                <c:pt idx="18" formatCode="0.00">
                  <c:v>887.44999999995343</c:v>
                </c:pt>
                <c:pt idx="19" formatCode="0.00">
                  <c:v>993.3833333333605</c:v>
                </c:pt>
                <c:pt idx="20" formatCode="0.00">
                  <c:v>1021.5</c:v>
                </c:pt>
                <c:pt idx="21" formatCode="0.00">
                  <c:v>1126.9833333333372</c:v>
                </c:pt>
                <c:pt idx="22" formatCode="0.00">
                  <c:v>1156.1666666666279</c:v>
                </c:pt>
                <c:pt idx="23" formatCode="0.00">
                  <c:v>1902.9833333333954</c:v>
                </c:pt>
              </c:numCache>
            </c:numRef>
          </c:xVal>
          <c:yVal>
            <c:numRef>
              <c:f>'20C50_1'!$B$28:$AA$28</c:f>
              <c:numCache>
                <c:formatCode>General</c:formatCode>
                <c:ptCount val="26"/>
                <c:pt idx="0">
                  <c:v>100</c:v>
                </c:pt>
                <c:pt idx="3">
                  <c:v>94.754729459304031</c:v>
                </c:pt>
                <c:pt idx="4">
                  <c:v>92.948344580892694</c:v>
                </c:pt>
                <c:pt idx="5">
                  <c:v>91.294353300826742</c:v>
                </c:pt>
                <c:pt idx="6">
                  <c:v>85.792085441773409</c:v>
                </c:pt>
                <c:pt idx="7">
                  <c:v>83.452514483237039</c:v>
                </c:pt>
                <c:pt idx="8">
                  <c:v>77.430918227434844</c:v>
                </c:pt>
                <c:pt idx="9">
                  <c:v>65.521225968137443</c:v>
                </c:pt>
                <c:pt idx="10">
                  <c:v>48.698087787638052</c:v>
                </c:pt>
                <c:pt idx="11">
                  <c:v>43.824919125378727</c:v>
                </c:pt>
                <c:pt idx="12">
                  <c:v>41.488563164232993</c:v>
                </c:pt>
                <c:pt idx="13">
                  <c:v>35.382771060002149</c:v>
                </c:pt>
                <c:pt idx="14">
                  <c:v>24.808212034127781</c:v>
                </c:pt>
                <c:pt idx="15">
                  <c:v>21.660873732394094</c:v>
                </c:pt>
                <c:pt idx="16">
                  <c:v>19.470374791524392</c:v>
                </c:pt>
                <c:pt idx="17">
                  <c:v>14.414858208098108</c:v>
                </c:pt>
                <c:pt idx="18">
                  <c:v>11.770943796394338</c:v>
                </c:pt>
                <c:pt idx="19">
                  <c:v>9.9681866383879569</c:v>
                </c:pt>
                <c:pt idx="20">
                  <c:v>9.5440084835630135</c:v>
                </c:pt>
                <c:pt idx="21">
                  <c:v>8.8016967126191386</c:v>
                </c:pt>
                <c:pt idx="22">
                  <c:v>8.5896076352066668</c:v>
                </c:pt>
                <c:pt idx="23">
                  <c:v>7.4231177094378484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26A-4AC3-98EB-7CA757971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209000"/>
        <c:axId val="343209328"/>
      </c:scatterChart>
      <c:valAx>
        <c:axId val="343209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209328"/>
        <c:crosses val="autoZero"/>
        <c:crossBetween val="midCat"/>
      </c:valAx>
      <c:valAx>
        <c:axId val="34320932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 of Saturation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20900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7162846129711615"/>
          <c:y val="2.1277028841033153E-3"/>
          <c:w val="0.58461440579909629"/>
          <c:h val="0.228238709252469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'20C50_2'!$A$4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'20C50_2'!$B$4:$F$4</c:f>
              <c:numCache>
                <c:formatCode>General</c:formatCode>
                <c:ptCount val="5"/>
                <c:pt idx="0">
                  <c:v>105.87</c:v>
                </c:pt>
                <c:pt idx="1">
                  <c:v>106.12</c:v>
                </c:pt>
                <c:pt idx="2">
                  <c:v>103.92</c:v>
                </c:pt>
                <c:pt idx="3">
                  <c:v>101.66</c:v>
                </c:pt>
                <c:pt idx="4">
                  <c:v>100.58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83-489C-8A5C-74F1F2F17E89}"/>
            </c:ext>
          </c:extLst>
        </c:ser>
        <c:ser>
          <c:idx val="1"/>
          <c:order val="1"/>
          <c:tx>
            <c:strRef>
              <c:f>'20C50_2'!$A$5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'20C50_2'!$B$5:$F$5</c:f>
              <c:numCache>
                <c:formatCode>General</c:formatCode>
                <c:ptCount val="5"/>
                <c:pt idx="0">
                  <c:v>108.58</c:v>
                </c:pt>
                <c:pt idx="1">
                  <c:v>108.88</c:v>
                </c:pt>
                <c:pt idx="2">
                  <c:v>106.34</c:v>
                </c:pt>
                <c:pt idx="3">
                  <c:v>104.23</c:v>
                </c:pt>
                <c:pt idx="4">
                  <c:v>103.26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83-489C-8A5C-74F1F2F17E89}"/>
            </c:ext>
          </c:extLst>
        </c:ser>
        <c:ser>
          <c:idx val="2"/>
          <c:order val="2"/>
          <c:tx>
            <c:strRef>
              <c:f>'20C50_2'!$A$6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'20C50_2'!$B$6:$F$6</c:f>
              <c:numCache>
                <c:formatCode>General</c:formatCode>
                <c:ptCount val="5"/>
                <c:pt idx="0">
                  <c:v>115.28</c:v>
                </c:pt>
                <c:pt idx="1">
                  <c:v>115.54</c:v>
                </c:pt>
                <c:pt idx="2">
                  <c:v>114.47</c:v>
                </c:pt>
                <c:pt idx="3">
                  <c:v>113.3</c:v>
                </c:pt>
                <c:pt idx="4">
                  <c:v>111.87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83-489C-8A5C-74F1F2F17E89}"/>
            </c:ext>
          </c:extLst>
        </c:ser>
        <c:ser>
          <c:idx val="3"/>
          <c:order val="3"/>
          <c:tx>
            <c:strRef>
              <c:f>'NHL drying 2'!#REF!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'NHL drying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83-489C-8A5C-74F1F2F17E89}"/>
            </c:ext>
          </c:extLst>
        </c:ser>
        <c:ser>
          <c:idx val="4"/>
          <c:order val="4"/>
          <c:tx>
            <c:strRef>
              <c:f>'20C50_2'!$A$7</c:f>
              <c:strCache>
                <c:ptCount val="1"/>
                <c:pt idx="0">
                  <c:v>S1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'20C50_2'!$B$7:$F$7</c:f>
              <c:numCache>
                <c:formatCode>General</c:formatCode>
                <c:ptCount val="5"/>
                <c:pt idx="0">
                  <c:v>103.65</c:v>
                </c:pt>
                <c:pt idx="1">
                  <c:v>103.92</c:v>
                </c:pt>
                <c:pt idx="2">
                  <c:v>101.72</c:v>
                </c:pt>
                <c:pt idx="3">
                  <c:v>100.17</c:v>
                </c:pt>
                <c:pt idx="4">
                  <c:v>98.79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083-489C-8A5C-74F1F2F17E89}"/>
            </c:ext>
          </c:extLst>
        </c:ser>
        <c:ser>
          <c:idx val="5"/>
          <c:order val="5"/>
          <c:tx>
            <c:strRef>
              <c:f>'20C50_2'!$A$8</c:f>
              <c:strCache>
                <c:ptCount val="1"/>
                <c:pt idx="0">
                  <c:v>S2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'20C50_2'!$B$8:$F$8</c:f>
              <c:numCache>
                <c:formatCode>General</c:formatCode>
                <c:ptCount val="5"/>
                <c:pt idx="0">
                  <c:v>103.1</c:v>
                </c:pt>
                <c:pt idx="1">
                  <c:v>103.31</c:v>
                </c:pt>
                <c:pt idx="2">
                  <c:v>101.38</c:v>
                </c:pt>
                <c:pt idx="3">
                  <c:v>99.75</c:v>
                </c:pt>
                <c:pt idx="4">
                  <c:v>98.6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083-489C-8A5C-74F1F2F17E89}"/>
            </c:ext>
          </c:extLst>
        </c:ser>
        <c:ser>
          <c:idx val="6"/>
          <c:order val="6"/>
          <c:tx>
            <c:strRef>
              <c:f>'20C50_2'!$A$9</c:f>
              <c:strCache>
                <c:ptCount val="1"/>
                <c:pt idx="0">
                  <c:v>S3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'20C50_2'!$B$9:$F$9</c:f>
              <c:numCache>
                <c:formatCode>General</c:formatCode>
                <c:ptCount val="5"/>
                <c:pt idx="0">
                  <c:v>100.22</c:v>
                </c:pt>
                <c:pt idx="1">
                  <c:v>100.47</c:v>
                </c:pt>
                <c:pt idx="2">
                  <c:v>98.03</c:v>
                </c:pt>
                <c:pt idx="3">
                  <c:v>96.41</c:v>
                </c:pt>
                <c:pt idx="4">
                  <c:v>95.37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083-489C-8A5C-74F1F2F17E89}"/>
            </c:ext>
          </c:extLst>
        </c:ser>
        <c:ser>
          <c:idx val="7"/>
          <c:order val="7"/>
          <c:tx>
            <c:strRef>
              <c:f>'NHL drying 2'!#REF!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'NHL drying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083-489C-8A5C-74F1F2F17E89}"/>
            </c:ext>
          </c:extLst>
        </c:ser>
        <c:ser>
          <c:idx val="8"/>
          <c:order val="8"/>
          <c:tx>
            <c:strRef>
              <c:f>'20C50_2'!$A$10</c:f>
              <c:strCache>
                <c:ptCount val="1"/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'20C50_2'!$B$10:$F$10</c:f>
              <c:numCache>
                <c:formatCode>General</c:formatCode>
                <c:ptCount val="5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083-489C-8A5C-74F1F2F17E89}"/>
            </c:ext>
          </c:extLst>
        </c:ser>
        <c:ser>
          <c:idx val="9"/>
          <c:order val="9"/>
          <c:tx>
            <c:strRef>
              <c:f>'20C50_2'!$A$11</c:f>
              <c:strCache>
                <c:ptCount val="1"/>
                <c:pt idx="0">
                  <c:v>I2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'20C50_2'!$B$11:$F$11</c:f>
              <c:numCache>
                <c:formatCode>General</c:formatCode>
                <c:ptCount val="5"/>
                <c:pt idx="0">
                  <c:v>95.91</c:v>
                </c:pt>
                <c:pt idx="1">
                  <c:v>96.18</c:v>
                </c:pt>
                <c:pt idx="2">
                  <c:v>95.94</c:v>
                </c:pt>
                <c:pt idx="3">
                  <c:v>95.26</c:v>
                </c:pt>
                <c:pt idx="4">
                  <c:v>94.52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083-489C-8A5C-74F1F2F17E89}"/>
            </c:ext>
          </c:extLst>
        </c:ser>
        <c:ser>
          <c:idx val="10"/>
          <c:order val="10"/>
          <c:tx>
            <c:strRef>
              <c:f>'20C50_2'!$A$12</c:f>
              <c:strCache>
                <c:ptCount val="1"/>
                <c:pt idx="0">
                  <c:v>I3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'20C50_2'!$B$12:$F$12</c:f>
              <c:numCache>
                <c:formatCode>General</c:formatCode>
                <c:ptCount val="5"/>
                <c:pt idx="0">
                  <c:v>93.64</c:v>
                </c:pt>
                <c:pt idx="1">
                  <c:v>93.9</c:v>
                </c:pt>
                <c:pt idx="2">
                  <c:v>93.21</c:v>
                </c:pt>
                <c:pt idx="3">
                  <c:v>92.68</c:v>
                </c:pt>
                <c:pt idx="4">
                  <c:v>92.03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5083-489C-8A5C-74F1F2F17E89}"/>
            </c:ext>
          </c:extLst>
        </c:ser>
        <c:ser>
          <c:idx val="11"/>
          <c:order val="11"/>
          <c:tx>
            <c:strRef>
              <c:f>'NHL drying 2'!#REF!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'NHL drying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5083-489C-8A5C-74F1F2F17E89}"/>
            </c:ext>
          </c:extLst>
        </c:ser>
        <c:ser>
          <c:idx val="12"/>
          <c:order val="12"/>
          <c:tx>
            <c:strRef>
              <c:f>'20C50_2'!$A$24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'20C50_2'!$B$3:$F$3</c:f>
              <c:numCache>
                <c:formatCode>0.00</c:formatCode>
                <c:ptCount val="5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</c:numCache>
            </c:numRef>
          </c:xVal>
          <c:yVal>
            <c:numRef>
              <c:f>'20C50_2'!$B$24:$F$24</c:f>
              <c:numCache>
                <c:formatCode>General</c:formatCode>
                <c:ptCount val="5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5083-489C-8A5C-74F1F2F17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931648"/>
        <c:axId val="491932304"/>
      </c:scatterChart>
      <c:valAx>
        <c:axId val="49193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2304"/>
        <c:crosses val="autoZero"/>
        <c:crossBetween val="midCat"/>
      </c:valAx>
      <c:valAx>
        <c:axId val="49193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83541618635442"/>
          <c:y val="0.14984866530136345"/>
          <c:w val="0.77183211746064151"/>
          <c:h val="0.660483507567939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'20C50_2'!$A$26</c:f>
              <c:strCache>
                <c:ptCount val="1"/>
                <c:pt idx="0">
                  <c:v>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'20C50_2'!$B$30:$Q$30</c:f>
                <c:numCache>
                  <c:formatCode>General</c:formatCode>
                  <c:ptCount val="16"/>
                  <c:pt idx="0">
                    <c:v>0</c:v>
                  </c:pt>
                  <c:pt idx="2">
                    <c:v>6.9910820299434588</c:v>
                  </c:pt>
                  <c:pt idx="3">
                    <c:v>12.52939390736767</c:v>
                  </c:pt>
                  <c:pt idx="4">
                    <c:v>10.852514860851597</c:v>
                  </c:pt>
                  <c:pt idx="5">
                    <c:v>8.9229533651634565</c:v>
                  </c:pt>
                  <c:pt idx="6">
                    <c:v>4.9730095609937619</c:v>
                  </c:pt>
                  <c:pt idx="7">
                    <c:v>4.3419066209460908</c:v>
                  </c:pt>
                  <c:pt idx="8">
                    <c:v>4.0145218414195076</c:v>
                  </c:pt>
                  <c:pt idx="9">
                    <c:v>3.5096123935943289</c:v>
                  </c:pt>
                  <c:pt idx="10">
                    <c:v>2.7388574768276297</c:v>
                  </c:pt>
                  <c:pt idx="11">
                    <c:v>2.4103859587254424</c:v>
                  </c:pt>
                  <c:pt idx="12">
                    <c:v>1.7825684686210752</c:v>
                  </c:pt>
                  <c:pt idx="13">
                    <c:v>1.5743677722252838</c:v>
                  </c:pt>
                  <c:pt idx="14">
                    <c:v>1.4183857024049946</c:v>
                  </c:pt>
                  <c:pt idx="15">
                    <c:v>0.73988542627973142</c:v>
                  </c:pt>
                </c:numCache>
              </c:numRef>
            </c:plus>
            <c:minus>
              <c:numRef>
                <c:f>'20C50_2'!$B$30:$Q$30</c:f>
                <c:numCache>
                  <c:formatCode>General</c:formatCode>
                  <c:ptCount val="16"/>
                  <c:pt idx="0">
                    <c:v>0</c:v>
                  </c:pt>
                  <c:pt idx="2">
                    <c:v>6.9910820299434588</c:v>
                  </c:pt>
                  <c:pt idx="3">
                    <c:v>12.52939390736767</c:v>
                  </c:pt>
                  <c:pt idx="4">
                    <c:v>10.852514860851597</c:v>
                  </c:pt>
                  <c:pt idx="5">
                    <c:v>8.9229533651634565</c:v>
                  </c:pt>
                  <c:pt idx="6">
                    <c:v>4.9730095609937619</c:v>
                  </c:pt>
                  <c:pt idx="7">
                    <c:v>4.3419066209460908</c:v>
                  </c:pt>
                  <c:pt idx="8">
                    <c:v>4.0145218414195076</c:v>
                  </c:pt>
                  <c:pt idx="9">
                    <c:v>3.5096123935943289</c:v>
                  </c:pt>
                  <c:pt idx="10">
                    <c:v>2.7388574768276297</c:v>
                  </c:pt>
                  <c:pt idx="11">
                    <c:v>2.4103859587254424</c:v>
                  </c:pt>
                  <c:pt idx="12">
                    <c:v>1.7825684686210752</c:v>
                  </c:pt>
                  <c:pt idx="13">
                    <c:v>1.5743677722252838</c:v>
                  </c:pt>
                  <c:pt idx="14">
                    <c:v>1.4183857024049946</c:v>
                  </c:pt>
                  <c:pt idx="15">
                    <c:v>0.73988542627973142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'20C50_2'!$B$25:$X$25</c:f>
              <c:numCache>
                <c:formatCode>General</c:formatCode>
                <c:ptCount val="23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  <c:pt idx="5" formatCode="0.00">
                  <c:v>2.8777777777795563</c:v>
                </c:pt>
                <c:pt idx="6" formatCode="0.00">
                  <c:v>5.9229166666700621</c:v>
                </c:pt>
                <c:pt idx="7" formatCode="0.00">
                  <c:v>7.1388888888905058</c:v>
                </c:pt>
                <c:pt idx="8" formatCode="0.00">
                  <c:v>8.2631944444437977</c:v>
                </c:pt>
                <c:pt idx="9" formatCode="0.00">
                  <c:v>10.238888888889051</c:v>
                </c:pt>
                <c:pt idx="10" formatCode="0.00">
                  <c:v>13.913194444445253</c:v>
                </c:pt>
                <c:pt idx="11" formatCode="0.00">
                  <c:v>15.887500000004366</c:v>
                </c:pt>
                <c:pt idx="12" formatCode="0.00">
                  <c:v>19.934027777781012</c:v>
                </c:pt>
                <c:pt idx="13" formatCode="0.00">
                  <c:v>21.922222222223354</c:v>
                </c:pt>
                <c:pt idx="14" formatCode="0.00">
                  <c:v>24.234027777783922</c:v>
                </c:pt>
                <c:pt idx="15" formatCode="0.00">
                  <c:v>30.190972222226264</c:v>
                </c:pt>
                <c:pt idx="16" formatCode="0.00">
                  <c:v>34.009027777778101</c:v>
                </c:pt>
                <c:pt idx="17" formatCode="0.00">
                  <c:v>35.27847222222772</c:v>
                </c:pt>
                <c:pt idx="18" formatCode="0.00">
                  <c:v>38.256250000005821</c:v>
                </c:pt>
                <c:pt idx="19" formatCode="0.00">
                  <c:v>40.981250000004366</c:v>
                </c:pt>
                <c:pt idx="20" formatCode="0.00">
                  <c:v>44.959722222221899</c:v>
                </c:pt>
              </c:numCache>
            </c:numRef>
          </c:xVal>
          <c:yVal>
            <c:numRef>
              <c:f>'20C50_2'!$B$26:$X$26</c:f>
              <c:numCache>
                <c:formatCode>General</c:formatCode>
                <c:ptCount val="23"/>
                <c:pt idx="0">
                  <c:v>100</c:v>
                </c:pt>
                <c:pt idx="2">
                  <c:v>85.143236130702917</c:v>
                </c:pt>
                <c:pt idx="3">
                  <c:v>68.711353892114104</c:v>
                </c:pt>
                <c:pt idx="4">
                  <c:v>58.506190051285785</c:v>
                </c:pt>
                <c:pt idx="5">
                  <c:v>53.017273538123938</c:v>
                </c:pt>
                <c:pt idx="6">
                  <c:v>42.27816198071698</c:v>
                </c:pt>
                <c:pt idx="7">
                  <c:v>39.291643751614806</c:v>
                </c:pt>
                <c:pt idx="8">
                  <c:v>37.15136928310563</c:v>
                </c:pt>
                <c:pt idx="9">
                  <c:v>33.632873647742066</c:v>
                </c:pt>
                <c:pt idx="10">
                  <c:v>28.384786185206746</c:v>
                </c:pt>
                <c:pt idx="11">
                  <c:v>26.038888349441205</c:v>
                </c:pt>
                <c:pt idx="12">
                  <c:v>22.229105343047035</c:v>
                </c:pt>
                <c:pt idx="13">
                  <c:v>20.586512921091355</c:v>
                </c:pt>
                <c:pt idx="14">
                  <c:v>19.030850832654689</c:v>
                </c:pt>
                <c:pt idx="15">
                  <c:v>15.399072841018016</c:v>
                </c:pt>
                <c:pt idx="16">
                  <c:v>13.905462608182246</c:v>
                </c:pt>
                <c:pt idx="17">
                  <c:v>13.553458782992607</c:v>
                </c:pt>
                <c:pt idx="18">
                  <c:v>12.852893243763445</c:v>
                </c:pt>
                <c:pt idx="19">
                  <c:v>12.178679727288342</c:v>
                </c:pt>
                <c:pt idx="20">
                  <c:v>11.480082754373386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51-46FF-B8C2-EB0D4BB28D23}"/>
            </c:ext>
          </c:extLst>
        </c:ser>
        <c:ser>
          <c:idx val="2"/>
          <c:order val="1"/>
          <c:tx>
            <c:strRef>
              <c:f>'20C50_2'!$A$28</c:f>
              <c:strCache>
                <c:ptCount val="1"/>
                <c:pt idx="0">
                  <c:v>I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'20C50_2'!$B$32:$Q$32</c:f>
                <c:numCache>
                  <c:formatCode>General</c:formatCode>
                  <c:ptCount val="16"/>
                  <c:pt idx="0">
                    <c:v>0</c:v>
                  </c:pt>
                  <c:pt idx="2">
                    <c:v>3.6541429696311245</c:v>
                  </c:pt>
                  <c:pt idx="3">
                    <c:v>2.8438401124001533</c:v>
                  </c:pt>
                  <c:pt idx="4">
                    <c:v>2.5465227105212715</c:v>
                  </c:pt>
                  <c:pt idx="5">
                    <c:v>2.2779833576706725</c:v>
                  </c:pt>
                  <c:pt idx="6">
                    <c:v>0.83406147910307882</c:v>
                  </c:pt>
                  <c:pt idx="7">
                    <c:v>0.67394175282393842</c:v>
                  </c:pt>
                  <c:pt idx="8">
                    <c:v>0.15476567064600893</c:v>
                  </c:pt>
                  <c:pt idx="9">
                    <c:v>0.31337956877840223</c:v>
                  </c:pt>
                  <c:pt idx="10">
                    <c:v>0.98129800901489506</c:v>
                  </c:pt>
                  <c:pt idx="11">
                    <c:v>1.2724247840679415</c:v>
                  </c:pt>
                  <c:pt idx="12">
                    <c:v>1.7519473917127086</c:v>
                  </c:pt>
                  <c:pt idx="13">
                    <c:v>2.2254466867703115</c:v>
                  </c:pt>
                  <c:pt idx="14">
                    <c:v>2.3226562593598672</c:v>
                  </c:pt>
                  <c:pt idx="15">
                    <c:v>2.4258891445366975</c:v>
                  </c:pt>
                </c:numCache>
              </c:numRef>
            </c:plus>
            <c:minus>
              <c:numRef>
                <c:f>'20C50_2'!$B$32:$Q$32</c:f>
                <c:numCache>
                  <c:formatCode>General</c:formatCode>
                  <c:ptCount val="16"/>
                  <c:pt idx="0">
                    <c:v>0</c:v>
                  </c:pt>
                  <c:pt idx="2">
                    <c:v>3.6541429696311245</c:v>
                  </c:pt>
                  <c:pt idx="3">
                    <c:v>2.8438401124001533</c:v>
                  </c:pt>
                  <c:pt idx="4">
                    <c:v>2.5465227105212715</c:v>
                  </c:pt>
                  <c:pt idx="5">
                    <c:v>2.2779833576706725</c:v>
                  </c:pt>
                  <c:pt idx="6">
                    <c:v>0.83406147910307882</c:v>
                  </c:pt>
                  <c:pt idx="7">
                    <c:v>0.67394175282393842</c:v>
                  </c:pt>
                  <c:pt idx="8">
                    <c:v>0.15476567064600893</c:v>
                  </c:pt>
                  <c:pt idx="9">
                    <c:v>0.31337956877840223</c:v>
                  </c:pt>
                  <c:pt idx="10">
                    <c:v>0.98129800901489506</c:v>
                  </c:pt>
                  <c:pt idx="11">
                    <c:v>1.2724247840679415</c:v>
                  </c:pt>
                  <c:pt idx="12">
                    <c:v>1.7519473917127086</c:v>
                  </c:pt>
                  <c:pt idx="13">
                    <c:v>2.2254466867703115</c:v>
                  </c:pt>
                  <c:pt idx="14">
                    <c:v>2.3226562593598672</c:v>
                  </c:pt>
                  <c:pt idx="15">
                    <c:v>2.4258891445366975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70C0"/>
                </a:solidFill>
                <a:round/>
              </a:ln>
              <a:effectLst/>
            </c:spPr>
          </c:errBars>
          <c:xVal>
            <c:numRef>
              <c:f>'20C50_2'!$B$25:$Y$25</c:f>
              <c:numCache>
                <c:formatCode>General</c:formatCode>
                <c:ptCount val="24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  <c:pt idx="5" formatCode="0.00">
                  <c:v>2.8777777777795563</c:v>
                </c:pt>
                <c:pt idx="6" formatCode="0.00">
                  <c:v>5.9229166666700621</c:v>
                </c:pt>
                <c:pt idx="7" formatCode="0.00">
                  <c:v>7.1388888888905058</c:v>
                </c:pt>
                <c:pt idx="8" formatCode="0.00">
                  <c:v>8.2631944444437977</c:v>
                </c:pt>
                <c:pt idx="9" formatCode="0.00">
                  <c:v>10.238888888889051</c:v>
                </c:pt>
                <c:pt idx="10" formatCode="0.00">
                  <c:v>13.913194444445253</c:v>
                </c:pt>
                <c:pt idx="11" formatCode="0.00">
                  <c:v>15.887500000004366</c:v>
                </c:pt>
                <c:pt idx="12" formatCode="0.00">
                  <c:v>19.934027777781012</c:v>
                </c:pt>
                <c:pt idx="13" formatCode="0.00">
                  <c:v>21.922222222223354</c:v>
                </c:pt>
                <c:pt idx="14" formatCode="0.00">
                  <c:v>24.234027777783922</c:v>
                </c:pt>
                <c:pt idx="15" formatCode="0.00">
                  <c:v>30.190972222226264</c:v>
                </c:pt>
                <c:pt idx="16" formatCode="0.00">
                  <c:v>34.009027777778101</c:v>
                </c:pt>
                <c:pt idx="17" formatCode="0.00">
                  <c:v>35.27847222222772</c:v>
                </c:pt>
                <c:pt idx="18" formatCode="0.00">
                  <c:v>38.256250000005821</c:v>
                </c:pt>
                <c:pt idx="19" formatCode="0.00">
                  <c:v>40.981250000004366</c:v>
                </c:pt>
                <c:pt idx="20" formatCode="0.00">
                  <c:v>44.959722222221899</c:v>
                </c:pt>
              </c:numCache>
            </c:numRef>
          </c:xVal>
          <c:yVal>
            <c:numRef>
              <c:f>'20C50_2'!$B$28:$Y$28</c:f>
              <c:numCache>
                <c:formatCode>General</c:formatCode>
                <c:ptCount val="24"/>
                <c:pt idx="0">
                  <c:v>100</c:v>
                </c:pt>
                <c:pt idx="2">
                  <c:v>97.730596135553725</c:v>
                </c:pt>
                <c:pt idx="3">
                  <c:v>91.175684181135949</c:v>
                </c:pt>
                <c:pt idx="4">
                  <c:v>83.629105914978396</c:v>
                </c:pt>
                <c:pt idx="5">
                  <c:v>78.473079962709051</c:v>
                </c:pt>
                <c:pt idx="6">
                  <c:v>64.923856306581342</c:v>
                </c:pt>
                <c:pt idx="7">
                  <c:v>60.634562327564595</c:v>
                </c:pt>
                <c:pt idx="8">
                  <c:v>57.332912153177006</c:v>
                </c:pt>
                <c:pt idx="9">
                  <c:v>51.584276256323612</c:v>
                </c:pt>
                <c:pt idx="10">
                  <c:v>43.775643482828627</c:v>
                </c:pt>
                <c:pt idx="11">
                  <c:v>40.522381702798285</c:v>
                </c:pt>
                <c:pt idx="12">
                  <c:v>34.991434426035532</c:v>
                </c:pt>
                <c:pt idx="13">
                  <c:v>32.286416703342439</c:v>
                </c:pt>
                <c:pt idx="14">
                  <c:v>29.7346091779415</c:v>
                </c:pt>
                <c:pt idx="15">
                  <c:v>24.35687209847098</c:v>
                </c:pt>
                <c:pt idx="16">
                  <c:v>21.857475474537566</c:v>
                </c:pt>
                <c:pt idx="17">
                  <c:v>20.877876684129077</c:v>
                </c:pt>
                <c:pt idx="18">
                  <c:v>19.136367723402984</c:v>
                </c:pt>
                <c:pt idx="19">
                  <c:v>17.773802594280426</c:v>
                </c:pt>
                <c:pt idx="20">
                  <c:v>16.032293633554328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E51-46FF-B8C2-EB0D4BB28D23}"/>
            </c:ext>
          </c:extLst>
        </c:ser>
        <c:ser>
          <c:idx val="1"/>
          <c:order val="2"/>
          <c:tx>
            <c:strRef>
              <c:f>'20C50_2'!$A$27</c:f>
              <c:strCache>
                <c:ptCount val="1"/>
                <c:pt idx="0">
                  <c:v>S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'20C50_2'!$B$31:$P$31</c:f>
                <c:numCache>
                  <c:formatCode>General</c:formatCode>
                  <c:ptCount val="15"/>
                  <c:pt idx="0">
                    <c:v>0</c:v>
                  </c:pt>
                  <c:pt idx="2">
                    <c:v>2.1119568694979551</c:v>
                  </c:pt>
                  <c:pt idx="3">
                    <c:v>2.1670294477603718</c:v>
                  </c:pt>
                  <c:pt idx="4">
                    <c:v>1.1175065084316413</c:v>
                  </c:pt>
                  <c:pt idx="5">
                    <c:v>1.3768884550773601</c:v>
                  </c:pt>
                  <c:pt idx="6">
                    <c:v>2.6580260459027558</c:v>
                  </c:pt>
                  <c:pt idx="7">
                    <c:v>3.2234543841983392</c:v>
                  </c:pt>
                  <c:pt idx="8">
                    <c:v>2.3853252508651845</c:v>
                  </c:pt>
                  <c:pt idx="9">
                    <c:v>3.8037356349213236</c:v>
                  </c:pt>
                  <c:pt idx="10">
                    <c:v>4.1596135035887754</c:v>
                  </c:pt>
                  <c:pt idx="11">
                    <c:v>4.4652711096354372</c:v>
                  </c:pt>
                  <c:pt idx="12">
                    <c:v>4.8238248565625579</c:v>
                  </c:pt>
                  <c:pt idx="13">
                    <c:v>4.4577946218134867</c:v>
                  </c:pt>
                  <c:pt idx="14">
                    <c:v>4.6789982582108918</c:v>
                  </c:pt>
                </c:numCache>
              </c:numRef>
            </c:plus>
            <c:minus>
              <c:numRef>
                <c:f>'20C50_2'!$B$31:$P$31</c:f>
                <c:numCache>
                  <c:formatCode>General</c:formatCode>
                  <c:ptCount val="15"/>
                  <c:pt idx="0">
                    <c:v>0</c:v>
                  </c:pt>
                  <c:pt idx="2">
                    <c:v>2.1119568694979551</c:v>
                  </c:pt>
                  <c:pt idx="3">
                    <c:v>2.1670294477603718</c:v>
                  </c:pt>
                  <c:pt idx="4">
                    <c:v>1.1175065084316413</c:v>
                  </c:pt>
                  <c:pt idx="5">
                    <c:v>1.3768884550773601</c:v>
                  </c:pt>
                  <c:pt idx="6">
                    <c:v>2.6580260459027558</c:v>
                  </c:pt>
                  <c:pt idx="7">
                    <c:v>3.2234543841983392</c:v>
                  </c:pt>
                  <c:pt idx="8">
                    <c:v>2.3853252508651845</c:v>
                  </c:pt>
                  <c:pt idx="9">
                    <c:v>3.8037356349213236</c:v>
                  </c:pt>
                  <c:pt idx="10">
                    <c:v>4.1596135035887754</c:v>
                  </c:pt>
                  <c:pt idx="11">
                    <c:v>4.4652711096354372</c:v>
                  </c:pt>
                  <c:pt idx="12">
                    <c:v>4.8238248565625579</c:v>
                  </c:pt>
                  <c:pt idx="13">
                    <c:v>4.4577946218134867</c:v>
                  </c:pt>
                  <c:pt idx="14">
                    <c:v>4.6789982582108918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B050"/>
                </a:solidFill>
                <a:round/>
              </a:ln>
              <a:effectLst/>
            </c:spPr>
          </c:errBars>
          <c:xVal>
            <c:numRef>
              <c:f>'20C50_2'!$B$25:$Y$25</c:f>
              <c:numCache>
                <c:formatCode>General</c:formatCode>
                <c:ptCount val="24"/>
                <c:pt idx="0">
                  <c:v>0</c:v>
                </c:pt>
                <c:pt idx="2">
                  <c:v>0.35625000000436557</c:v>
                </c:pt>
                <c:pt idx="3">
                  <c:v>0.92847222222189885</c:v>
                </c:pt>
                <c:pt idx="4">
                  <c:v>1.9715277777795563</c:v>
                </c:pt>
                <c:pt idx="5" formatCode="0.00">
                  <c:v>2.8777777777795563</c:v>
                </c:pt>
                <c:pt idx="6" formatCode="0.00">
                  <c:v>5.9229166666700621</c:v>
                </c:pt>
                <c:pt idx="7" formatCode="0.00">
                  <c:v>7.1388888888905058</c:v>
                </c:pt>
                <c:pt idx="8" formatCode="0.00">
                  <c:v>8.2631944444437977</c:v>
                </c:pt>
                <c:pt idx="9" formatCode="0.00">
                  <c:v>10.238888888889051</c:v>
                </c:pt>
                <c:pt idx="10" formatCode="0.00">
                  <c:v>13.913194444445253</c:v>
                </c:pt>
                <c:pt idx="11" formatCode="0.00">
                  <c:v>15.887500000004366</c:v>
                </c:pt>
                <c:pt idx="12" formatCode="0.00">
                  <c:v>19.934027777781012</c:v>
                </c:pt>
                <c:pt idx="13" formatCode="0.00">
                  <c:v>21.922222222223354</c:v>
                </c:pt>
                <c:pt idx="14" formatCode="0.00">
                  <c:v>24.234027777783922</c:v>
                </c:pt>
                <c:pt idx="15" formatCode="0.00">
                  <c:v>30.190972222226264</c:v>
                </c:pt>
                <c:pt idx="16" formatCode="0.00">
                  <c:v>34.009027777778101</c:v>
                </c:pt>
                <c:pt idx="17" formatCode="0.00">
                  <c:v>35.27847222222772</c:v>
                </c:pt>
                <c:pt idx="18" formatCode="0.00">
                  <c:v>38.256250000005821</c:v>
                </c:pt>
                <c:pt idx="19" formatCode="0.00">
                  <c:v>40.981250000004366</c:v>
                </c:pt>
                <c:pt idx="20" formatCode="0.00">
                  <c:v>44.959722222221899</c:v>
                </c:pt>
              </c:numCache>
            </c:numRef>
          </c:xVal>
          <c:yVal>
            <c:numRef>
              <c:f>'20C50_2'!$B$27:$Y$27</c:f>
              <c:numCache>
                <c:formatCode>General</c:formatCode>
                <c:ptCount val="24"/>
                <c:pt idx="0">
                  <c:v>100</c:v>
                </c:pt>
                <c:pt idx="2">
                  <c:v>81.117815486941666</c:v>
                </c:pt>
                <c:pt idx="3">
                  <c:v>65.576994738880799</c:v>
                </c:pt>
                <c:pt idx="4">
                  <c:v>54.039233213337013</c:v>
                </c:pt>
                <c:pt idx="5">
                  <c:v>48.970343807783998</c:v>
                </c:pt>
                <c:pt idx="6">
                  <c:v>42.086853304946288</c:v>
                </c:pt>
                <c:pt idx="7">
                  <c:v>39.031957057735205</c:v>
                </c:pt>
                <c:pt idx="8">
                  <c:v>36.800550302243387</c:v>
                </c:pt>
                <c:pt idx="9">
                  <c:v>33.238965570379882</c:v>
                </c:pt>
                <c:pt idx="10">
                  <c:v>27.957870016541733</c:v>
                </c:pt>
                <c:pt idx="11">
                  <c:v>25.519572567425957</c:v>
                </c:pt>
                <c:pt idx="12">
                  <c:v>21.537663598007743</c:v>
                </c:pt>
                <c:pt idx="13">
                  <c:v>20.222675042088753</c:v>
                </c:pt>
                <c:pt idx="14">
                  <c:v>18.582217298507736</c:v>
                </c:pt>
                <c:pt idx="15">
                  <c:v>15.002226870712633</c:v>
                </c:pt>
                <c:pt idx="16">
                  <c:v>13.552857849256561</c:v>
                </c:pt>
                <c:pt idx="17">
                  <c:v>13.227410272043493</c:v>
                </c:pt>
                <c:pt idx="18">
                  <c:v>12.520508100976052</c:v>
                </c:pt>
                <c:pt idx="19">
                  <c:v>11.904476385924765</c:v>
                </c:pt>
                <c:pt idx="20">
                  <c:v>11.293152115145489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51-46FF-B8C2-EB0D4BB28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209000"/>
        <c:axId val="343209328"/>
      </c:scatterChart>
      <c:valAx>
        <c:axId val="34320900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209328"/>
        <c:crosses val="autoZero"/>
        <c:crossBetween val="midCat"/>
      </c:valAx>
      <c:valAx>
        <c:axId val="34320932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 of Saturation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20900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7162846129711615"/>
          <c:y val="2.1277028841033153E-3"/>
          <c:w val="0.58461440579909629"/>
          <c:h val="0.228238709252469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CEM I</a:t>
            </a:r>
          </a:p>
        </c:rich>
      </c:tx>
      <c:layout>
        <c:manualLayout>
          <c:xMode val="edge"/>
          <c:yMode val="edge"/>
          <c:x val="0.44157923075208483"/>
          <c:y val="8.53821692449392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445601190801191"/>
          <c:y val="0.21537766483128618"/>
          <c:w val="0.79268031082054091"/>
          <c:h val="0.555903269397551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'CEM I'!$A$32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'CEM I'!$B$36:$H$36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4.296214867381785</c:v>
                  </c:pt>
                  <c:pt idx="2">
                    <c:v>3.6501414432667318</c:v>
                  </c:pt>
                  <c:pt idx="3">
                    <c:v>2.8522550732844811</c:v>
                  </c:pt>
                  <c:pt idx="4">
                    <c:v>2.0281801955108363</c:v>
                  </c:pt>
                  <c:pt idx="5">
                    <c:v>0.97607416558295534</c:v>
                  </c:pt>
                  <c:pt idx="6">
                    <c:v>0</c:v>
                  </c:pt>
                </c:numCache>
              </c:numRef>
            </c:plus>
            <c:minus>
              <c:numRef>
                <c:f>'CEM I'!$B$36:$H$36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4.296214867381785</c:v>
                  </c:pt>
                  <c:pt idx="2">
                    <c:v>3.6501414432667318</c:v>
                  </c:pt>
                  <c:pt idx="3">
                    <c:v>2.8522550732844811</c:v>
                  </c:pt>
                  <c:pt idx="4">
                    <c:v>2.0281801955108363</c:v>
                  </c:pt>
                  <c:pt idx="5">
                    <c:v>0.97607416558295534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'CEM I'!$B$31:$I$31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35</c:v>
                </c:pt>
              </c:numCache>
            </c:numRef>
          </c:xVal>
          <c:yVal>
            <c:numRef>
              <c:f>'CEM I'!$B$32:$J$32</c:f>
              <c:numCache>
                <c:formatCode>General</c:formatCode>
                <c:ptCount val="9"/>
                <c:pt idx="0">
                  <c:v>100</c:v>
                </c:pt>
                <c:pt idx="1">
                  <c:v>33.703680116969466</c:v>
                </c:pt>
                <c:pt idx="2">
                  <c:v>18.854044820384573</c:v>
                </c:pt>
                <c:pt idx="3">
                  <c:v>10.449812914386344</c:v>
                </c:pt>
                <c:pt idx="4">
                  <c:v>3.3232441885637689</c:v>
                </c:pt>
                <c:pt idx="5">
                  <c:v>2.5524336735783546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FF-4823-9A33-5AEE241953AE}"/>
            </c:ext>
          </c:extLst>
        </c:ser>
        <c:ser>
          <c:idx val="1"/>
          <c:order val="1"/>
          <c:tx>
            <c:strRef>
              <c:f>'CEM I'!$A$33</c:f>
              <c:strCache>
                <c:ptCount val="1"/>
                <c:pt idx="0">
                  <c:v>0.1% FeCN</c:v>
                </c:pt>
              </c:strCache>
            </c:strRef>
          </c:tx>
          <c:spPr>
            <a:ln w="19050" cap="rnd">
              <a:solidFill>
                <a:srgbClr val="3A8BF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A8BF6"/>
              </a:solidFill>
              <a:ln w="9525">
                <a:solidFill>
                  <a:srgbClr val="3A8BF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'CEM I'!$B$37:$H$37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3.6222124195820231</c:v>
                  </c:pt>
                  <c:pt idx="2">
                    <c:v>3.3310181897779461</c:v>
                  </c:pt>
                  <c:pt idx="3">
                    <c:v>2.8100493548776146</c:v>
                  </c:pt>
                  <c:pt idx="4">
                    <c:v>2.2159670589557261</c:v>
                  </c:pt>
                  <c:pt idx="5">
                    <c:v>1.5721567321817602</c:v>
                  </c:pt>
                  <c:pt idx="6">
                    <c:v>0</c:v>
                  </c:pt>
                </c:numCache>
              </c:numRef>
            </c:plus>
            <c:minus>
              <c:numRef>
                <c:f>'CEM I'!$B$37:$H$37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3.6222124195820231</c:v>
                  </c:pt>
                  <c:pt idx="2">
                    <c:v>3.3310181897779461</c:v>
                  </c:pt>
                  <c:pt idx="3">
                    <c:v>2.8100493548776146</c:v>
                  </c:pt>
                  <c:pt idx="4">
                    <c:v>2.2159670589557261</c:v>
                  </c:pt>
                  <c:pt idx="5">
                    <c:v>1.5721567321817602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3A8BF6"/>
                </a:solidFill>
                <a:round/>
              </a:ln>
              <a:effectLst/>
            </c:spPr>
          </c:errBars>
          <c:xVal>
            <c:numRef>
              <c:f>'CEM I'!$B$31:$J$31</c:f>
              <c:numCache>
                <c:formatCode>General</c:formatCode>
                <c:ptCount val="9"/>
                <c:pt idx="0" formatCode="0.0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35</c:v>
                </c:pt>
              </c:numCache>
            </c:numRef>
          </c:xVal>
          <c:yVal>
            <c:numRef>
              <c:f>'CEM I'!$B$33:$I$33</c:f>
              <c:numCache>
                <c:formatCode>General</c:formatCode>
                <c:ptCount val="8"/>
                <c:pt idx="0">
                  <c:v>100</c:v>
                </c:pt>
                <c:pt idx="1">
                  <c:v>47.886949190854075</c:v>
                </c:pt>
                <c:pt idx="2">
                  <c:v>31.706964222814921</c:v>
                </c:pt>
                <c:pt idx="3">
                  <c:v>22.638327695440427</c:v>
                </c:pt>
                <c:pt idx="4">
                  <c:v>11.489343060759152</c:v>
                </c:pt>
                <c:pt idx="5">
                  <c:v>8.3541840797288476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FF-4823-9A33-5AEE241953AE}"/>
            </c:ext>
          </c:extLst>
        </c:ser>
        <c:ser>
          <c:idx val="2"/>
          <c:order val="2"/>
          <c:tx>
            <c:strRef>
              <c:f>'CEM I'!$A$34</c:f>
              <c:strCache>
                <c:ptCount val="1"/>
                <c:pt idx="0">
                  <c:v>1% FeCN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'CEM I'!$B$38:$H$38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1.1570320522273321</c:v>
                  </c:pt>
                  <c:pt idx="2">
                    <c:v>1.2406267862560745</c:v>
                  </c:pt>
                  <c:pt idx="3">
                    <c:v>1.7378455999289117</c:v>
                  </c:pt>
                  <c:pt idx="4">
                    <c:v>1.3602415009097042</c:v>
                  </c:pt>
                  <c:pt idx="5">
                    <c:v>1.0463375647903532</c:v>
                  </c:pt>
                  <c:pt idx="6">
                    <c:v>0</c:v>
                  </c:pt>
                </c:numCache>
              </c:numRef>
            </c:plus>
            <c:minus>
              <c:numRef>
                <c:f>'CEM I'!$B$38:$H$38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1.1570320522273321</c:v>
                  </c:pt>
                  <c:pt idx="2">
                    <c:v>1.2406267862560745</c:v>
                  </c:pt>
                  <c:pt idx="3">
                    <c:v>1.7378455999289117</c:v>
                  </c:pt>
                  <c:pt idx="4">
                    <c:v>1.3602415009097042</c:v>
                  </c:pt>
                  <c:pt idx="5">
                    <c:v>1.0463375647903532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B050"/>
                </a:solidFill>
                <a:round/>
              </a:ln>
              <a:effectLst/>
            </c:spPr>
          </c:errBars>
          <c:xVal>
            <c:numRef>
              <c:f>'CEM I'!$B$31:$I$31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35</c:v>
                </c:pt>
              </c:numCache>
            </c:numRef>
          </c:xVal>
          <c:yVal>
            <c:numRef>
              <c:f>'CEM I'!$B$34:$K$34</c:f>
              <c:numCache>
                <c:formatCode>General</c:formatCode>
                <c:ptCount val="10"/>
                <c:pt idx="0">
                  <c:v>100</c:v>
                </c:pt>
                <c:pt idx="1">
                  <c:v>48.305900647116374</c:v>
                </c:pt>
                <c:pt idx="2">
                  <c:v>33.208315853584395</c:v>
                </c:pt>
                <c:pt idx="3">
                  <c:v>22.749356350126924</c:v>
                </c:pt>
                <c:pt idx="4">
                  <c:v>13.332422766340276</c:v>
                </c:pt>
                <c:pt idx="5">
                  <c:v>9.2723291090471953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FF-4823-9A33-5AEE24195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685112"/>
        <c:axId val="530683144"/>
      </c:scatterChart>
      <c:valAx>
        <c:axId val="530685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683144"/>
        <c:crosses val="autoZero"/>
        <c:crossBetween val="midCat"/>
        <c:majorUnit val="5"/>
      </c:valAx>
      <c:valAx>
        <c:axId val="5306831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</a:t>
                </a:r>
                <a:r>
                  <a:rPr lang="en-US" baseline="0"/>
                  <a:t> of saturation (%)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68511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290797240904323"/>
          <c:y val="0.2209779283730999"/>
          <c:w val="0.23796311085192709"/>
          <c:h val="0.2255313609705865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333374</xdr:colOff>
      <xdr:row>3</xdr:row>
      <xdr:rowOff>47624</xdr:rowOff>
    </xdr:from>
    <xdr:to>
      <xdr:col>42</xdr:col>
      <xdr:colOff>349249</xdr:colOff>
      <xdr:row>32</xdr:row>
      <xdr:rowOff>12699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52254</xdr:colOff>
      <xdr:row>23</xdr:row>
      <xdr:rowOff>14452</xdr:rowOff>
    </xdr:from>
    <xdr:to>
      <xdr:col>38</xdr:col>
      <xdr:colOff>261256</xdr:colOff>
      <xdr:row>42</xdr:row>
      <xdr:rowOff>30328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333374</xdr:colOff>
      <xdr:row>3</xdr:row>
      <xdr:rowOff>47624</xdr:rowOff>
    </xdr:from>
    <xdr:to>
      <xdr:col>39</xdr:col>
      <xdr:colOff>349249</xdr:colOff>
      <xdr:row>32</xdr:row>
      <xdr:rowOff>12699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10</xdr:colOff>
      <xdr:row>34</xdr:row>
      <xdr:rowOff>61960</xdr:rowOff>
    </xdr:from>
    <xdr:to>
      <xdr:col>32</xdr:col>
      <xdr:colOff>61149</xdr:colOff>
      <xdr:row>54</xdr:row>
      <xdr:rowOff>166237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442663</xdr:colOff>
      <xdr:row>23</xdr:row>
      <xdr:rowOff>188056</xdr:rowOff>
    </xdr:from>
    <xdr:to>
      <xdr:col>17</xdr:col>
      <xdr:colOff>429511</xdr:colOff>
      <xdr:row>43</xdr:row>
      <xdr:rowOff>96631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N1" zoomScale="70" zoomScaleNormal="70" workbookViewId="0">
      <selection activeCell="Y3" sqref="Y3"/>
    </sheetView>
  </sheetViews>
  <sheetFormatPr defaultRowHeight="15" x14ac:dyDescent="0.25"/>
  <cols>
    <col min="29" max="29" width="14.140625" bestFit="1" customWidth="1"/>
  </cols>
  <sheetData>
    <row r="1" spans="1:30" x14ac:dyDescent="0.25">
      <c r="C1" t="s">
        <v>48</v>
      </c>
      <c r="D1" t="s">
        <v>52</v>
      </c>
      <c r="AC1" s="8">
        <v>44207.591666666667</v>
      </c>
    </row>
    <row r="2" spans="1:30" x14ac:dyDescent="0.25">
      <c r="B2" s="1">
        <v>44811.4375</v>
      </c>
      <c r="C2" s="1"/>
      <c r="D2" s="1"/>
      <c r="E2" s="1">
        <v>44811.5625</v>
      </c>
      <c r="F2" s="1">
        <v>44811.6875</v>
      </c>
      <c r="G2" s="1">
        <v>44811.802083333336</v>
      </c>
      <c r="H2" s="1">
        <v>44812.390277777777</v>
      </c>
      <c r="I2" s="1">
        <v>44812.722222222219</v>
      </c>
      <c r="J2" s="1">
        <v>44813.723611111112</v>
      </c>
      <c r="K2" s="1">
        <v>44816.42083333333</v>
      </c>
      <c r="L2" s="1">
        <v>44817.564583333333</v>
      </c>
      <c r="M2" s="1">
        <v>44819.372916666667</v>
      </c>
      <c r="N2" s="1">
        <v>44820.365277777775</v>
      </c>
      <c r="O2" s="1">
        <v>44823.384722222225</v>
      </c>
      <c r="P2" s="1">
        <v>44831.359027777777</v>
      </c>
      <c r="Q2" s="1">
        <v>44834</v>
      </c>
      <c r="R2" s="1">
        <v>44837.484722222223</v>
      </c>
      <c r="S2" s="1">
        <v>44844.372916666667</v>
      </c>
      <c r="T2" s="1">
        <v>44848.414583333331</v>
      </c>
      <c r="U2" s="1">
        <v>44852.828472222223</v>
      </c>
      <c r="V2" s="1">
        <v>44854</v>
      </c>
      <c r="W2" s="1">
        <v>44858.395138888889</v>
      </c>
      <c r="X2" s="1">
        <v>44859.611111111109</v>
      </c>
      <c r="Y2" s="1">
        <v>44890.728472222225</v>
      </c>
      <c r="Z2" s="1">
        <v>44893.451388888891</v>
      </c>
      <c r="AA2" s="1"/>
      <c r="AC2" t="s">
        <v>33</v>
      </c>
    </row>
    <row r="3" spans="1:30" s="2" customFormat="1" x14ac:dyDescent="0.25">
      <c r="B3" s="2">
        <v>0</v>
      </c>
      <c r="E3" s="2">
        <f>(E2-$B$2)*24</f>
        <v>3</v>
      </c>
      <c r="F3" s="2">
        <f t="shared" ref="F3:H3" si="0">(F2-$B$2)*24</f>
        <v>6</v>
      </c>
      <c r="G3" s="2">
        <f t="shared" si="0"/>
        <v>8.7500000000582077</v>
      </c>
      <c r="H3" s="2">
        <f t="shared" si="0"/>
        <v>22.866666666639503</v>
      </c>
      <c r="I3" s="2">
        <f>(I2-$B$2)*24</f>
        <v>30.833333333255723</v>
      </c>
      <c r="J3" s="2">
        <f t="shared" ref="J3" si="1">(J2-$B$2)*24</f>
        <v>54.866666666697711</v>
      </c>
      <c r="K3" s="2">
        <f t="shared" ref="K3" si="2">(K2-$B$2)*24</f>
        <v>119.59999999991851</v>
      </c>
      <c r="L3" s="2">
        <f t="shared" ref="L3:Y3" si="3">(L2-$B$2)*24</f>
        <v>147.04999999998836</v>
      </c>
      <c r="M3" s="2">
        <f t="shared" si="3"/>
        <v>190.45000000001164</v>
      </c>
      <c r="N3" s="2">
        <f t="shared" si="3"/>
        <v>214.26666666660458</v>
      </c>
      <c r="O3" s="2">
        <f t="shared" si="3"/>
        <v>286.73333333339542</v>
      </c>
      <c r="P3" s="2">
        <f t="shared" si="3"/>
        <v>478.1166666666395</v>
      </c>
      <c r="Q3" s="2">
        <f t="shared" si="3"/>
        <v>541.5</v>
      </c>
      <c r="R3" s="2">
        <f t="shared" si="3"/>
        <v>625.1333333333605</v>
      </c>
      <c r="S3" s="2">
        <f t="shared" si="3"/>
        <v>790.45000000001164</v>
      </c>
      <c r="T3" s="2">
        <f t="shared" si="3"/>
        <v>887.44999999995343</v>
      </c>
      <c r="U3" s="2">
        <f t="shared" si="3"/>
        <v>993.3833333333605</v>
      </c>
      <c r="V3" s="2">
        <f t="shared" si="3"/>
        <v>1021.5</v>
      </c>
      <c r="W3" s="2">
        <f t="shared" si="3"/>
        <v>1126.9833333333372</v>
      </c>
      <c r="X3" s="2">
        <f t="shared" si="3"/>
        <v>1156.1666666666279</v>
      </c>
      <c r="Y3" s="2">
        <f t="shared" si="3"/>
        <v>1902.9833333333954</v>
      </c>
      <c r="AC3"/>
      <c r="AD3"/>
    </row>
    <row r="4" spans="1:30" x14ac:dyDescent="0.25">
      <c r="A4" t="s">
        <v>37</v>
      </c>
      <c r="B4">
        <v>105.71</v>
      </c>
      <c r="C4">
        <v>106.03</v>
      </c>
      <c r="D4">
        <f>C4-B4</f>
        <v>0.32000000000000739</v>
      </c>
      <c r="E4">
        <v>104.67</v>
      </c>
      <c r="F4">
        <v>103.8</v>
      </c>
      <c r="G4">
        <v>103.12</v>
      </c>
      <c r="H4">
        <v>101.22</v>
      </c>
      <c r="I4">
        <v>100.8</v>
      </c>
      <c r="J4">
        <v>100.02</v>
      </c>
      <c r="K4">
        <v>99.02</v>
      </c>
      <c r="L4">
        <v>98.27</v>
      </c>
      <c r="M4">
        <v>98.13</v>
      </c>
      <c r="N4">
        <v>98.03</v>
      </c>
      <c r="O4">
        <v>97.77</v>
      </c>
      <c r="P4">
        <v>97.15</v>
      </c>
      <c r="Q4">
        <v>97.05</v>
      </c>
      <c r="R4">
        <v>96.91</v>
      </c>
      <c r="S4">
        <v>96.61</v>
      </c>
      <c r="T4">
        <v>96.46</v>
      </c>
      <c r="AA4" t="s">
        <v>34</v>
      </c>
      <c r="AB4" t="s">
        <v>37</v>
      </c>
      <c r="AC4">
        <v>94.89</v>
      </c>
    </row>
    <row r="5" spans="1:30" x14ac:dyDescent="0.25">
      <c r="A5" t="s">
        <v>38</v>
      </c>
      <c r="B5">
        <v>108.48</v>
      </c>
      <c r="C5">
        <v>108.86</v>
      </c>
      <c r="D5">
        <f t="shared" ref="D5:D12" si="4">C5-B5</f>
        <v>0.37999999999999545</v>
      </c>
      <c r="E5">
        <v>107.21</v>
      </c>
      <c r="F5">
        <v>106.36</v>
      </c>
      <c r="G5">
        <v>105.57</v>
      </c>
      <c r="H5">
        <v>104.03</v>
      </c>
      <c r="I5">
        <v>103.63</v>
      </c>
      <c r="J5">
        <v>102.84</v>
      </c>
      <c r="K5">
        <v>101.87</v>
      </c>
      <c r="L5">
        <v>101.03</v>
      </c>
      <c r="M5">
        <v>100.83</v>
      </c>
      <c r="N5">
        <v>100.71</v>
      </c>
      <c r="O5">
        <v>100.37</v>
      </c>
      <c r="P5">
        <v>99.71</v>
      </c>
      <c r="Q5">
        <v>99.53</v>
      </c>
      <c r="R5">
        <v>99.37</v>
      </c>
      <c r="S5">
        <v>98.98</v>
      </c>
      <c r="T5">
        <v>98.86</v>
      </c>
      <c r="AB5" t="s">
        <v>38</v>
      </c>
      <c r="AC5">
        <v>97.34</v>
      </c>
    </row>
    <row r="6" spans="1:30" x14ac:dyDescent="0.25">
      <c r="A6" t="s">
        <v>38</v>
      </c>
      <c r="B6">
        <v>115.15</v>
      </c>
      <c r="C6">
        <v>115.49</v>
      </c>
      <c r="D6">
        <f t="shared" si="4"/>
        <v>0.3399999999999892</v>
      </c>
      <c r="E6">
        <v>114.69</v>
      </c>
      <c r="F6">
        <v>114.22</v>
      </c>
      <c r="G6">
        <v>113.87</v>
      </c>
      <c r="H6">
        <v>112.4</v>
      </c>
      <c r="I6">
        <v>111.82</v>
      </c>
      <c r="J6">
        <v>110.51</v>
      </c>
      <c r="K6">
        <v>108.8</v>
      </c>
      <c r="L6">
        <v>107.6</v>
      </c>
      <c r="M6">
        <v>107.34</v>
      </c>
      <c r="N6">
        <v>107.13</v>
      </c>
      <c r="O6">
        <v>106.73</v>
      </c>
      <c r="P6">
        <v>105.88</v>
      </c>
      <c r="Q6">
        <v>105.62</v>
      </c>
      <c r="R6">
        <v>105.44</v>
      </c>
      <c r="S6">
        <v>105.04</v>
      </c>
      <c r="T6">
        <v>104.88</v>
      </c>
      <c r="AB6" t="s">
        <v>38</v>
      </c>
      <c r="AC6">
        <v>103.51</v>
      </c>
    </row>
    <row r="7" spans="1:30" x14ac:dyDescent="0.25">
      <c r="A7" t="s">
        <v>40</v>
      </c>
      <c r="B7">
        <v>103.48</v>
      </c>
      <c r="C7">
        <v>103.89</v>
      </c>
      <c r="D7">
        <f t="shared" si="4"/>
        <v>0.40999999999999659</v>
      </c>
      <c r="E7">
        <v>102.92</v>
      </c>
      <c r="F7">
        <v>102.36</v>
      </c>
      <c r="G7">
        <v>101.84</v>
      </c>
      <c r="H7">
        <v>100.06</v>
      </c>
      <c r="I7">
        <v>99.48</v>
      </c>
      <c r="J7">
        <v>98.42</v>
      </c>
      <c r="K7">
        <v>97.22</v>
      </c>
      <c r="L7">
        <v>96.23</v>
      </c>
      <c r="M7">
        <v>96.01</v>
      </c>
      <c r="N7">
        <v>95.88</v>
      </c>
      <c r="O7">
        <v>95.56</v>
      </c>
      <c r="P7">
        <v>94.88</v>
      </c>
      <c r="Q7">
        <v>94.68</v>
      </c>
      <c r="R7">
        <v>94.55</v>
      </c>
      <c r="S7">
        <v>94.29</v>
      </c>
      <c r="T7">
        <v>94.21</v>
      </c>
      <c r="AB7" t="s">
        <v>40</v>
      </c>
      <c r="AC7">
        <v>93.11</v>
      </c>
    </row>
    <row r="8" spans="1:30" x14ac:dyDescent="0.25">
      <c r="A8" t="s">
        <v>41</v>
      </c>
      <c r="B8">
        <v>102.88</v>
      </c>
      <c r="C8">
        <v>103.28</v>
      </c>
      <c r="D8">
        <f t="shared" si="4"/>
        <v>0.40000000000000568</v>
      </c>
      <c r="E8">
        <v>102.21</v>
      </c>
      <c r="F8">
        <v>101.62</v>
      </c>
      <c r="G8">
        <v>101.08</v>
      </c>
      <c r="H8">
        <v>99.33</v>
      </c>
      <c r="I8">
        <v>98.87</v>
      </c>
      <c r="J8">
        <v>98.23</v>
      </c>
      <c r="K8">
        <v>97.42</v>
      </c>
      <c r="L8">
        <v>96.58</v>
      </c>
      <c r="M8">
        <v>96.4</v>
      </c>
      <c r="N8">
        <v>96.33</v>
      </c>
      <c r="O8">
        <v>95.99</v>
      </c>
      <c r="P8">
        <v>95.37</v>
      </c>
      <c r="Q8">
        <v>95.15</v>
      </c>
      <c r="R8">
        <v>95</v>
      </c>
      <c r="S8">
        <v>94.67</v>
      </c>
      <c r="T8">
        <v>93.53</v>
      </c>
      <c r="AB8" t="s">
        <v>41</v>
      </c>
      <c r="AC8">
        <v>93.05</v>
      </c>
    </row>
    <row r="9" spans="1:30" x14ac:dyDescent="0.25">
      <c r="A9" t="s">
        <v>42</v>
      </c>
      <c r="B9">
        <v>99.94</v>
      </c>
      <c r="C9">
        <v>100.33</v>
      </c>
      <c r="D9">
        <f t="shared" si="4"/>
        <v>0.39000000000000057</v>
      </c>
      <c r="E9">
        <v>99.28</v>
      </c>
      <c r="F9">
        <v>98.61</v>
      </c>
      <c r="G9">
        <v>98.06</v>
      </c>
      <c r="H9">
        <v>96.17</v>
      </c>
      <c r="I9">
        <v>95.74</v>
      </c>
      <c r="J9">
        <v>95.03</v>
      </c>
      <c r="K9">
        <v>94.12</v>
      </c>
      <c r="L9">
        <v>93.29</v>
      </c>
      <c r="M9">
        <v>93.11</v>
      </c>
      <c r="N9">
        <v>93.03</v>
      </c>
      <c r="O9">
        <v>92.7</v>
      </c>
      <c r="P9">
        <v>92.11</v>
      </c>
      <c r="Q9">
        <v>91.92</v>
      </c>
      <c r="R9">
        <v>91.81</v>
      </c>
      <c r="S9">
        <v>91.47</v>
      </c>
      <c r="T9">
        <v>91.35</v>
      </c>
      <c r="AB9" t="s">
        <v>42</v>
      </c>
      <c r="AC9">
        <v>89.9</v>
      </c>
    </row>
    <row r="10" spans="1:30" x14ac:dyDescent="0.25">
      <c r="A10" t="s">
        <v>43</v>
      </c>
      <c r="B10">
        <v>95.02</v>
      </c>
      <c r="C10">
        <v>95.48</v>
      </c>
      <c r="D10">
        <f t="shared" si="4"/>
        <v>0.46000000000000796</v>
      </c>
      <c r="E10">
        <v>94.98</v>
      </c>
      <c r="F10">
        <v>94.78</v>
      </c>
      <c r="G10">
        <v>94.62</v>
      </c>
      <c r="H10">
        <v>94.07</v>
      </c>
      <c r="I10">
        <v>93.82</v>
      </c>
      <c r="J10">
        <v>93.17</v>
      </c>
      <c r="K10">
        <v>92</v>
      </c>
      <c r="L10">
        <v>90.37</v>
      </c>
      <c r="M10">
        <v>89.93</v>
      </c>
      <c r="N10">
        <v>89.72</v>
      </c>
      <c r="O10">
        <v>89.19</v>
      </c>
      <c r="P10">
        <v>88.25</v>
      </c>
      <c r="Q10">
        <v>87.97</v>
      </c>
      <c r="R10">
        <v>87.77</v>
      </c>
      <c r="S10">
        <v>87.33</v>
      </c>
      <c r="T10">
        <v>87.16</v>
      </c>
      <c r="U10">
        <v>86.99</v>
      </c>
      <c r="V10">
        <v>86.95</v>
      </c>
      <c r="W10">
        <v>86.88</v>
      </c>
      <c r="X10">
        <v>86.86</v>
      </c>
      <c r="Y10">
        <v>86.75</v>
      </c>
      <c r="AB10" t="s">
        <v>43</v>
      </c>
      <c r="AC10">
        <v>85.59</v>
      </c>
    </row>
    <row r="11" spans="1:30" x14ac:dyDescent="0.25">
      <c r="A11" t="s">
        <v>44</v>
      </c>
      <c r="B11">
        <v>95.65</v>
      </c>
      <c r="C11">
        <v>96.09</v>
      </c>
      <c r="D11">
        <f t="shared" si="4"/>
        <v>0.43999999999999773</v>
      </c>
      <c r="E11">
        <v>95.8</v>
      </c>
      <c r="F11">
        <v>95.72</v>
      </c>
      <c r="G11">
        <v>95.6</v>
      </c>
      <c r="H11">
        <v>95.18</v>
      </c>
      <c r="I11">
        <v>94.99</v>
      </c>
      <c r="J11">
        <v>94.47</v>
      </c>
      <c r="K11">
        <v>93.35</v>
      </c>
      <c r="L11">
        <v>91.81</v>
      </c>
      <c r="M11">
        <v>91.36</v>
      </c>
      <c r="N11">
        <v>91.11</v>
      </c>
      <c r="O11">
        <v>90.47</v>
      </c>
      <c r="P11">
        <v>89.42</v>
      </c>
      <c r="Q11">
        <v>89.11</v>
      </c>
      <c r="R11">
        <v>88.88</v>
      </c>
      <c r="S11">
        <v>88.39</v>
      </c>
      <c r="T11">
        <v>88.17</v>
      </c>
      <c r="AB11" t="s">
        <v>44</v>
      </c>
      <c r="AC11">
        <v>86.37</v>
      </c>
    </row>
    <row r="12" spans="1:30" x14ac:dyDescent="0.25">
      <c r="A12" t="s">
        <v>45</v>
      </c>
      <c r="B12">
        <v>93.4</v>
      </c>
      <c r="C12">
        <v>93.9</v>
      </c>
      <c r="D12">
        <f t="shared" si="4"/>
        <v>0.5</v>
      </c>
      <c r="E12">
        <v>93.27</v>
      </c>
      <c r="F12">
        <v>93.06</v>
      </c>
      <c r="G12">
        <v>92.89</v>
      </c>
      <c r="H12">
        <v>92.36</v>
      </c>
      <c r="I12">
        <v>92.16</v>
      </c>
      <c r="J12">
        <v>91.68</v>
      </c>
      <c r="K12">
        <v>90.71</v>
      </c>
      <c r="L12">
        <v>89.28</v>
      </c>
      <c r="M12">
        <v>88.84</v>
      </c>
      <c r="N12">
        <v>88.66</v>
      </c>
      <c r="O12">
        <v>88.16</v>
      </c>
      <c r="P12">
        <v>87.26</v>
      </c>
      <c r="Q12">
        <v>86.99</v>
      </c>
      <c r="R12">
        <v>86.82</v>
      </c>
      <c r="S12">
        <v>86.37</v>
      </c>
      <c r="T12">
        <v>86.21</v>
      </c>
      <c r="AB12" t="s">
        <v>45</v>
      </c>
      <c r="AC12">
        <v>84.78</v>
      </c>
    </row>
    <row r="14" spans="1:30" x14ac:dyDescent="0.25">
      <c r="B14" s="2">
        <f>B3</f>
        <v>0</v>
      </c>
      <c r="C14" s="2"/>
      <c r="D14" s="2"/>
      <c r="E14" s="2">
        <f>E3</f>
        <v>3</v>
      </c>
      <c r="F14" s="2">
        <f t="shared" ref="F14:N14" si="5">F3</f>
        <v>6</v>
      </c>
      <c r="G14" s="2">
        <f t="shared" si="5"/>
        <v>8.7500000000582077</v>
      </c>
      <c r="H14" s="2">
        <f t="shared" si="5"/>
        <v>22.866666666639503</v>
      </c>
      <c r="I14" s="2">
        <f t="shared" si="5"/>
        <v>30.833333333255723</v>
      </c>
      <c r="J14" s="2">
        <f t="shared" si="5"/>
        <v>54.866666666697711</v>
      </c>
      <c r="K14" s="2">
        <f t="shared" si="5"/>
        <v>119.59999999991851</v>
      </c>
      <c r="L14" s="2">
        <f t="shared" si="5"/>
        <v>147.04999999998836</v>
      </c>
      <c r="M14" s="2">
        <f t="shared" si="5"/>
        <v>190.45000000001164</v>
      </c>
      <c r="N14" s="2">
        <f t="shared" si="5"/>
        <v>214.26666666660458</v>
      </c>
      <c r="O14" s="2">
        <f t="shared" ref="O14:U14" si="6">O3</f>
        <v>286.73333333339542</v>
      </c>
      <c r="P14" s="2">
        <f t="shared" si="6"/>
        <v>478.1166666666395</v>
      </c>
      <c r="Q14" s="2">
        <f t="shared" si="6"/>
        <v>541.5</v>
      </c>
      <c r="R14" s="2">
        <f t="shared" si="6"/>
        <v>625.1333333333605</v>
      </c>
      <c r="S14" s="2">
        <f t="shared" si="6"/>
        <v>790.45000000001164</v>
      </c>
      <c r="T14" s="2">
        <f t="shared" si="6"/>
        <v>887.44999999995343</v>
      </c>
      <c r="U14" s="2">
        <f t="shared" si="6"/>
        <v>993.3833333333605</v>
      </c>
      <c r="V14" s="2">
        <f t="shared" ref="V14:W14" si="7">V3</f>
        <v>1021.5</v>
      </c>
      <c r="W14" s="2">
        <f t="shared" si="7"/>
        <v>1126.9833333333372</v>
      </c>
      <c r="X14" s="2">
        <f t="shared" ref="X14:Y14" si="8">X3</f>
        <v>1156.1666666666279</v>
      </c>
      <c r="Y14" s="2">
        <f t="shared" si="8"/>
        <v>1902.9833333333954</v>
      </c>
      <c r="Z14" s="2"/>
    </row>
    <row r="15" spans="1:30" x14ac:dyDescent="0.25">
      <c r="A15" t="s">
        <v>37</v>
      </c>
      <c r="B15">
        <f t="shared" ref="B15:B23" si="9">(B4-$AC4)/($B4-$AC4)*100</f>
        <v>100</v>
      </c>
      <c r="E15">
        <f>(E4-$D4-$AC4)/($B4-$AC4)*100</f>
        <v>87.430683918669132</v>
      </c>
      <c r="F15">
        <f t="shared" ref="F15:S15" si="10">(F4-$D4-$AC4)/($B4-$AC4)*100</f>
        <v>79.390018484288305</v>
      </c>
      <c r="G15">
        <f t="shared" si="10"/>
        <v>73.105360443622942</v>
      </c>
      <c r="H15">
        <f t="shared" si="10"/>
        <v>55.545286506469452</v>
      </c>
      <c r="I15">
        <f t="shared" si="10"/>
        <v>51.663585951940782</v>
      </c>
      <c r="J15">
        <f t="shared" si="10"/>
        <v>44.45471349353042</v>
      </c>
      <c r="K15">
        <f t="shared" si="10"/>
        <v>35.212569316081243</v>
      </c>
      <c r="L15">
        <f t="shared" si="10"/>
        <v>28.280961182994364</v>
      </c>
      <c r="M15">
        <f t="shared" si="10"/>
        <v>26.987060998151474</v>
      </c>
      <c r="N15">
        <f t="shared" si="10"/>
        <v>26.062846580406607</v>
      </c>
      <c r="O15">
        <f t="shared" si="10"/>
        <v>23.659889094269776</v>
      </c>
      <c r="P15">
        <f t="shared" si="10"/>
        <v>17.929759704251378</v>
      </c>
      <c r="Q15">
        <f t="shared" si="10"/>
        <v>17.005545286506379</v>
      </c>
      <c r="R15">
        <f t="shared" si="10"/>
        <v>15.711645101663491</v>
      </c>
      <c r="S15">
        <f t="shared" si="10"/>
        <v>12.939001848428767</v>
      </c>
    </row>
    <row r="16" spans="1:30" x14ac:dyDescent="0.25">
      <c r="A16" t="s">
        <v>38</v>
      </c>
      <c r="B16">
        <f t="shared" si="9"/>
        <v>100</v>
      </c>
      <c r="E16">
        <f t="shared" ref="E16:S16" si="11">(E5-$D5-$AC5)/($B5-$AC5)*100</f>
        <v>85.188509874326698</v>
      </c>
      <c r="F16">
        <f t="shared" si="11"/>
        <v>77.558348294434481</v>
      </c>
      <c r="G16">
        <f t="shared" si="11"/>
        <v>70.466786355475705</v>
      </c>
      <c r="H16">
        <f t="shared" si="11"/>
        <v>56.642728904847417</v>
      </c>
      <c r="I16">
        <f t="shared" si="11"/>
        <v>53.052064631956874</v>
      </c>
      <c r="J16">
        <f t="shared" si="11"/>
        <v>45.960502692998247</v>
      </c>
      <c r="K16">
        <f t="shared" si="11"/>
        <v>37.253141831238828</v>
      </c>
      <c r="L16">
        <f t="shared" si="11"/>
        <v>29.712746858168781</v>
      </c>
      <c r="M16">
        <f t="shared" si="11"/>
        <v>27.91741472172351</v>
      </c>
      <c r="N16">
        <f t="shared" si="11"/>
        <v>26.840215439856323</v>
      </c>
      <c r="O16">
        <f t="shared" si="11"/>
        <v>23.788150807899513</v>
      </c>
      <c r="P16">
        <f t="shared" si="11"/>
        <v>17.863554757630116</v>
      </c>
      <c r="Q16">
        <f t="shared" si="11"/>
        <v>16.247755834829462</v>
      </c>
      <c r="R16">
        <f t="shared" si="11"/>
        <v>14.811490125673298</v>
      </c>
      <c r="S16">
        <f t="shared" si="11"/>
        <v>11.310592459605072</v>
      </c>
    </row>
    <row r="17" spans="1:26" x14ac:dyDescent="0.25">
      <c r="A17" t="s">
        <v>38</v>
      </c>
      <c r="B17">
        <f t="shared" si="9"/>
        <v>100</v>
      </c>
      <c r="E17">
        <f t="shared" ref="E17:S17" si="12">(E6-$D6-$AC6)/($B6-$AC6)*100</f>
        <v>93.127147766323048</v>
      </c>
      <c r="F17">
        <f t="shared" si="12"/>
        <v>89.089347079037836</v>
      </c>
      <c r="G17">
        <f t="shared" si="12"/>
        <v>86.082474226804209</v>
      </c>
      <c r="H17">
        <f t="shared" si="12"/>
        <v>73.453608247422778</v>
      </c>
      <c r="I17">
        <f t="shared" si="12"/>
        <v>68.470790378006868</v>
      </c>
      <c r="J17">
        <f t="shared" si="12"/>
        <v>57.216494845360913</v>
      </c>
      <c r="K17">
        <f t="shared" si="12"/>
        <v>42.525773195876312</v>
      </c>
      <c r="L17">
        <f t="shared" si="12"/>
        <v>32.21649484536082</v>
      </c>
      <c r="M17">
        <f t="shared" si="12"/>
        <v>29.982817869415886</v>
      </c>
      <c r="N17">
        <f t="shared" si="12"/>
        <v>28.178694158075611</v>
      </c>
      <c r="O17">
        <f t="shared" si="12"/>
        <v>24.742268041237196</v>
      </c>
      <c r="P17">
        <f t="shared" si="12"/>
        <v>17.439862542955336</v>
      </c>
      <c r="Q17">
        <f t="shared" si="12"/>
        <v>15.206185567010397</v>
      </c>
      <c r="R17">
        <f t="shared" si="12"/>
        <v>13.659793814433019</v>
      </c>
      <c r="S17">
        <f t="shared" si="12"/>
        <v>10.223367697594604</v>
      </c>
    </row>
    <row r="18" spans="1:26" x14ac:dyDescent="0.25">
      <c r="A18" t="s">
        <v>40</v>
      </c>
      <c r="B18">
        <f t="shared" si="9"/>
        <v>100</v>
      </c>
      <c r="E18">
        <f t="shared" ref="E18:S18" si="13">(E7-$D7-$AC7)/($B7-$AC7)*100</f>
        <v>90.646094503375139</v>
      </c>
      <c r="F18">
        <f t="shared" si="13"/>
        <v>85.245901639344254</v>
      </c>
      <c r="G18">
        <f t="shared" si="13"/>
        <v>80.231436837029932</v>
      </c>
      <c r="H18">
        <f t="shared" si="13"/>
        <v>63.066538090646127</v>
      </c>
      <c r="I18">
        <f t="shared" si="13"/>
        <v>57.473481195757046</v>
      </c>
      <c r="J18">
        <f t="shared" si="13"/>
        <v>47.251687560270042</v>
      </c>
      <c r="K18">
        <f t="shared" si="13"/>
        <v>35.679845708775325</v>
      </c>
      <c r="L18">
        <f t="shared" si="13"/>
        <v>26.133076181292253</v>
      </c>
      <c r="M18">
        <f t="shared" si="13"/>
        <v>24.011571841851573</v>
      </c>
      <c r="N18">
        <f t="shared" si="13"/>
        <v>22.757955641272886</v>
      </c>
      <c r="O18">
        <f t="shared" si="13"/>
        <v>19.672131147541037</v>
      </c>
      <c r="P18">
        <f t="shared" si="13"/>
        <v>13.114754098360645</v>
      </c>
      <c r="Q18">
        <f t="shared" si="13"/>
        <v>11.186113789778306</v>
      </c>
      <c r="R18">
        <f t="shared" si="13"/>
        <v>9.9324975891996203</v>
      </c>
      <c r="S18">
        <f t="shared" si="13"/>
        <v>7.4252651880425251</v>
      </c>
    </row>
    <row r="19" spans="1:26" x14ac:dyDescent="0.25">
      <c r="A19" t="s">
        <v>41</v>
      </c>
      <c r="B19">
        <f t="shared" si="9"/>
        <v>100</v>
      </c>
      <c r="E19">
        <f t="shared" ref="E19:S19" si="14">(E8-$D8-$AC8)/($B8-$AC8)*100</f>
        <v>89.11495422177002</v>
      </c>
      <c r="F19">
        <f t="shared" si="14"/>
        <v>83.112919633774197</v>
      </c>
      <c r="G19">
        <f t="shared" si="14"/>
        <v>77.619532044760902</v>
      </c>
      <c r="H19">
        <f t="shared" si="14"/>
        <v>59.816887080366186</v>
      </c>
      <c r="I19">
        <f t="shared" si="14"/>
        <v>55.137334689725357</v>
      </c>
      <c r="J19">
        <f t="shared" si="14"/>
        <v>48.626653102746715</v>
      </c>
      <c r="K19">
        <f t="shared" si="14"/>
        <v>40.386571719226858</v>
      </c>
      <c r="L19">
        <f t="shared" si="14"/>
        <v>31.841302136317356</v>
      </c>
      <c r="M19">
        <f t="shared" si="14"/>
        <v>30.010172939979689</v>
      </c>
      <c r="N19">
        <f t="shared" si="14"/>
        <v>29.298067141403823</v>
      </c>
      <c r="O19">
        <f t="shared" si="14"/>
        <v>25.839267548321388</v>
      </c>
      <c r="P19">
        <f t="shared" si="14"/>
        <v>19.532044760935932</v>
      </c>
      <c r="Q19">
        <f t="shared" si="14"/>
        <v>17.293997965412036</v>
      </c>
      <c r="R19">
        <f t="shared" si="14"/>
        <v>15.768056968463858</v>
      </c>
      <c r="S19">
        <f t="shared" si="14"/>
        <v>12.410986775178017</v>
      </c>
    </row>
    <row r="20" spans="1:26" x14ac:dyDescent="0.25">
      <c r="A20" t="s">
        <v>42</v>
      </c>
      <c r="B20">
        <f t="shared" si="9"/>
        <v>100</v>
      </c>
      <c r="E20">
        <f t="shared" ref="E20:S20" si="15">(E9-$D9-$AC9)/($B9-$AC9)*100</f>
        <v>89.54183266932273</v>
      </c>
      <c r="F20">
        <f t="shared" si="15"/>
        <v>82.86852589641434</v>
      </c>
      <c r="G20">
        <f t="shared" si="15"/>
        <v>77.390438247011971</v>
      </c>
      <c r="H20">
        <f t="shared" si="15"/>
        <v>58.56573705179283</v>
      </c>
      <c r="I20">
        <f t="shared" si="15"/>
        <v>54.282868525896347</v>
      </c>
      <c r="J20">
        <f t="shared" si="15"/>
        <v>47.21115537848604</v>
      </c>
      <c r="K20">
        <f t="shared" si="15"/>
        <v>38.14741035856575</v>
      </c>
      <c r="L20">
        <f t="shared" si="15"/>
        <v>29.880478087649426</v>
      </c>
      <c r="M20">
        <f t="shared" si="15"/>
        <v>28.08764940239039</v>
      </c>
      <c r="N20">
        <f t="shared" si="15"/>
        <v>27.290836653386425</v>
      </c>
      <c r="O20">
        <f t="shared" si="15"/>
        <v>24.003984063745005</v>
      </c>
      <c r="P20">
        <f t="shared" si="15"/>
        <v>18.127490039840584</v>
      </c>
      <c r="Q20">
        <f t="shared" si="15"/>
        <v>16.235059760956144</v>
      </c>
      <c r="R20">
        <f t="shared" si="15"/>
        <v>15.13944223107567</v>
      </c>
      <c r="S20">
        <f t="shared" si="15"/>
        <v>11.752988047808701</v>
      </c>
    </row>
    <row r="21" spans="1:26" x14ac:dyDescent="0.25">
      <c r="A21" t="s">
        <v>43</v>
      </c>
      <c r="B21">
        <f t="shared" si="9"/>
        <v>100</v>
      </c>
      <c r="E21">
        <f t="shared" ref="E21:W21" si="16">(E10-$D10-$AC10)/($B10-$AC10)*100</f>
        <v>94.697773064687169</v>
      </c>
      <c r="F21">
        <f t="shared" si="16"/>
        <v>92.576882290561997</v>
      </c>
      <c r="G21">
        <f t="shared" si="16"/>
        <v>90.880169671261925</v>
      </c>
      <c r="H21">
        <f t="shared" si="16"/>
        <v>85.04772004241768</v>
      </c>
      <c r="I21">
        <f t="shared" si="16"/>
        <v>82.396606574761265</v>
      </c>
      <c r="J21">
        <f t="shared" si="16"/>
        <v>75.503711558854675</v>
      </c>
      <c r="K21">
        <f t="shared" si="16"/>
        <v>63.09650053022262</v>
      </c>
      <c r="L21">
        <f t="shared" si="16"/>
        <v>45.811240721102827</v>
      </c>
      <c r="M21">
        <f t="shared" si="16"/>
        <v>41.145281018027561</v>
      </c>
      <c r="N21">
        <f t="shared" si="16"/>
        <v>38.918345705196074</v>
      </c>
      <c r="O21">
        <f t="shared" si="16"/>
        <v>33.297985153764465</v>
      </c>
      <c r="P21">
        <f t="shared" si="16"/>
        <v>23.329798515376357</v>
      </c>
      <c r="Q21">
        <f t="shared" si="16"/>
        <v>20.360551431601156</v>
      </c>
      <c r="R21">
        <f t="shared" si="16"/>
        <v>18.239660657475991</v>
      </c>
      <c r="S21">
        <f t="shared" si="16"/>
        <v>13.573700954400719</v>
      </c>
      <c r="T21">
        <f t="shared" si="16"/>
        <v>11.770943796394338</v>
      </c>
      <c r="U21">
        <f t="shared" si="16"/>
        <v>9.9681866383879569</v>
      </c>
      <c r="V21">
        <f t="shared" si="16"/>
        <v>9.5440084835630135</v>
      </c>
      <c r="W21">
        <f t="shared" si="16"/>
        <v>8.8016967126191386</v>
      </c>
      <c r="X21">
        <f t="shared" ref="X21:Y21" si="17">(X10-$D10-$AC10)/($B10-$AC10)*100</f>
        <v>8.5896076352066668</v>
      </c>
      <c r="Y21">
        <f t="shared" si="17"/>
        <v>7.4231177094378484</v>
      </c>
    </row>
    <row r="22" spans="1:26" x14ac:dyDescent="0.25">
      <c r="A22" t="s">
        <v>44</v>
      </c>
      <c r="B22">
        <f t="shared" si="9"/>
        <v>100</v>
      </c>
      <c r="E22">
        <f t="shared" ref="E22:S22" si="18">(E11-$D11-$AC11)/($B11-$AC11)*100</f>
        <v>96.874999999999929</v>
      </c>
      <c r="F22">
        <f t="shared" si="18"/>
        <v>96.012931034482705</v>
      </c>
      <c r="G22">
        <f t="shared" si="18"/>
        <v>94.71982758620679</v>
      </c>
      <c r="H22">
        <f t="shared" si="18"/>
        <v>90.193965517241409</v>
      </c>
      <c r="I22">
        <f t="shared" si="18"/>
        <v>88.146551724137851</v>
      </c>
      <c r="J22">
        <f t="shared" si="18"/>
        <v>82.543103448275815</v>
      </c>
      <c r="K22">
        <f t="shared" si="18"/>
        <v>70.474137931034392</v>
      </c>
      <c r="L22">
        <f t="shared" si="18"/>
        <v>53.87931034482758</v>
      </c>
      <c r="M22">
        <f t="shared" si="18"/>
        <v>49.030172413793068</v>
      </c>
      <c r="N22">
        <f t="shared" si="18"/>
        <v>46.336206896551687</v>
      </c>
      <c r="O22">
        <f t="shared" si="18"/>
        <v>39.439655172413751</v>
      </c>
      <c r="P22">
        <f t="shared" si="18"/>
        <v>28.124999999999989</v>
      </c>
      <c r="Q22">
        <f t="shared" si="18"/>
        <v>24.784482758620658</v>
      </c>
      <c r="R22">
        <f t="shared" si="18"/>
        <v>22.306034482758545</v>
      </c>
      <c r="S22">
        <f t="shared" si="18"/>
        <v>17.025862068965498</v>
      </c>
    </row>
    <row r="23" spans="1:26" x14ac:dyDescent="0.25">
      <c r="A23" t="s">
        <v>45</v>
      </c>
      <c r="B23">
        <f t="shared" si="9"/>
        <v>100</v>
      </c>
      <c r="E23">
        <f t="shared" ref="E23:S23" si="19">(E12-$D12-$AC12)/($B12-$AC12)*100</f>
        <v>92.691415313224951</v>
      </c>
      <c r="F23">
        <f t="shared" si="19"/>
        <v>90.255220417633382</v>
      </c>
      <c r="G23">
        <f t="shared" si="19"/>
        <v>88.28306264501154</v>
      </c>
      <c r="H23">
        <f t="shared" si="19"/>
        <v>82.134570765661181</v>
      </c>
      <c r="I23">
        <f t="shared" si="19"/>
        <v>79.814385150811972</v>
      </c>
      <c r="J23">
        <f t="shared" si="19"/>
        <v>74.245939675174043</v>
      </c>
      <c r="K23">
        <f t="shared" si="19"/>
        <v>62.993039443155332</v>
      </c>
      <c r="L23">
        <f t="shared" si="19"/>
        <v>46.403712296983734</v>
      </c>
      <c r="M23">
        <f t="shared" si="19"/>
        <v>41.299303944315554</v>
      </c>
      <c r="N23">
        <f t="shared" si="19"/>
        <v>39.211136890951202</v>
      </c>
      <c r="O23">
        <f t="shared" si="19"/>
        <v>33.410672853828238</v>
      </c>
      <c r="P23">
        <f t="shared" si="19"/>
        <v>22.969837587006996</v>
      </c>
      <c r="Q23">
        <f t="shared" si="19"/>
        <v>19.837587006960476</v>
      </c>
      <c r="R23">
        <f t="shared" si="19"/>
        <v>17.865429234338645</v>
      </c>
      <c r="S23">
        <f t="shared" si="19"/>
        <v>12.645011600928107</v>
      </c>
    </row>
    <row r="24" spans="1:26" x14ac:dyDescent="0.25">
      <c r="A24" t="s">
        <v>35</v>
      </c>
    </row>
    <row r="25" spans="1:26" x14ac:dyDescent="0.25">
      <c r="A25" t="s">
        <v>16</v>
      </c>
      <c r="B25" s="7">
        <f>B3</f>
        <v>0</v>
      </c>
      <c r="C25" s="7"/>
      <c r="D25" s="7"/>
      <c r="E25" s="7">
        <f t="shared" ref="E25:N25" si="20">E3</f>
        <v>3</v>
      </c>
      <c r="F25" s="7">
        <f t="shared" si="20"/>
        <v>6</v>
      </c>
      <c r="G25" s="7">
        <f t="shared" si="20"/>
        <v>8.7500000000582077</v>
      </c>
      <c r="H25" s="2">
        <f t="shared" si="20"/>
        <v>22.866666666639503</v>
      </c>
      <c r="I25" s="2">
        <f t="shared" si="20"/>
        <v>30.833333333255723</v>
      </c>
      <c r="J25" s="2">
        <f t="shared" si="20"/>
        <v>54.866666666697711</v>
      </c>
      <c r="K25" s="2">
        <f t="shared" si="20"/>
        <v>119.59999999991851</v>
      </c>
      <c r="L25" s="2">
        <f t="shared" si="20"/>
        <v>147.04999999998836</v>
      </c>
      <c r="M25" s="2">
        <f t="shared" si="20"/>
        <v>190.45000000001164</v>
      </c>
      <c r="N25" s="2">
        <f t="shared" si="20"/>
        <v>214.26666666660458</v>
      </c>
      <c r="O25" s="2">
        <f t="shared" ref="O25:P25" si="21">O3</f>
        <v>286.73333333339542</v>
      </c>
      <c r="P25" s="2">
        <f t="shared" si="21"/>
        <v>478.1166666666395</v>
      </c>
      <c r="Q25" s="2">
        <f t="shared" ref="Q25:R25" si="22">Q3</f>
        <v>541.5</v>
      </c>
      <c r="R25" s="2">
        <f t="shared" si="22"/>
        <v>625.1333333333605</v>
      </c>
      <c r="S25" s="2">
        <f t="shared" ref="S25:U25" si="23">S3</f>
        <v>790.45000000001164</v>
      </c>
      <c r="T25" s="2">
        <f t="shared" si="23"/>
        <v>887.44999999995343</v>
      </c>
      <c r="U25" s="2">
        <f t="shared" si="23"/>
        <v>993.3833333333605</v>
      </c>
      <c r="V25" s="2">
        <f t="shared" ref="V25:W25" si="24">V3</f>
        <v>1021.5</v>
      </c>
      <c r="W25" s="2">
        <f t="shared" si="24"/>
        <v>1126.9833333333372</v>
      </c>
      <c r="X25" s="2">
        <f t="shared" ref="X25:Y25" si="25">X3</f>
        <v>1156.1666666666279</v>
      </c>
      <c r="Y25" s="2">
        <f t="shared" si="25"/>
        <v>1902.9833333333954</v>
      </c>
      <c r="Z25" s="2"/>
    </row>
    <row r="26" spans="1:26" x14ac:dyDescent="0.25">
      <c r="A26" s="6" t="s">
        <v>49</v>
      </c>
      <c r="B26">
        <f>AVERAGE(B15:B17)</f>
        <v>100</v>
      </c>
      <c r="E26">
        <f t="shared" ref="E26:N26" si="26">AVERAGE(E15:E17)</f>
        <v>88.582113853106293</v>
      </c>
      <c r="F26">
        <f t="shared" si="26"/>
        <v>82.012571285920217</v>
      </c>
      <c r="G26">
        <f t="shared" si="26"/>
        <v>76.551540341967623</v>
      </c>
      <c r="H26">
        <f t="shared" si="26"/>
        <v>61.880541219579889</v>
      </c>
      <c r="I26">
        <f t="shared" si="26"/>
        <v>57.728813653968167</v>
      </c>
      <c r="J26">
        <f t="shared" si="26"/>
        <v>49.210570343963191</v>
      </c>
      <c r="K26">
        <f t="shared" si="26"/>
        <v>38.330494781065461</v>
      </c>
      <c r="L26">
        <f t="shared" si="26"/>
        <v>30.070067628841326</v>
      </c>
      <c r="M26">
        <f t="shared" si="26"/>
        <v>28.29576452976362</v>
      </c>
      <c r="N26">
        <f t="shared" si="26"/>
        <v>27.02725205944618</v>
      </c>
      <c r="O26">
        <f t="shared" ref="O26:P26" si="27">AVERAGE(O15:O17)</f>
        <v>24.063435981135495</v>
      </c>
      <c r="P26">
        <f t="shared" si="27"/>
        <v>17.744392334945612</v>
      </c>
      <c r="Q26">
        <f t="shared" ref="Q26:R26" si="28">AVERAGE(Q15:Q17)</f>
        <v>16.153162229448743</v>
      </c>
      <c r="R26">
        <f t="shared" si="28"/>
        <v>14.72764301392327</v>
      </c>
      <c r="S26">
        <f t="shared" ref="S26" si="29">AVERAGE(S15:S17)</f>
        <v>11.490987335209482</v>
      </c>
    </row>
    <row r="27" spans="1:26" x14ac:dyDescent="0.25">
      <c r="A27" t="s">
        <v>50</v>
      </c>
      <c r="B27">
        <f>AVERAGE(B18:B20)</f>
        <v>100</v>
      </c>
      <c r="E27">
        <f>AVERAGE(E18:E20)</f>
        <v>89.767627131489292</v>
      </c>
      <c r="F27">
        <f>AVERAGE(F18:F20)</f>
        <v>83.742449056510921</v>
      </c>
      <c r="G27">
        <f>AVERAGE(G18:G20)</f>
        <v>78.413802376267597</v>
      </c>
      <c r="H27">
        <f>AVERAGE(H18:H20)</f>
        <v>60.483054074268381</v>
      </c>
      <c r="I27">
        <f t="shared" ref="I27:M27" si="30">AVERAGE(I16:I18)</f>
        <v>59.665445401906929</v>
      </c>
      <c r="J27">
        <f t="shared" si="30"/>
        <v>50.142895032876403</v>
      </c>
      <c r="K27">
        <f t="shared" si="30"/>
        <v>38.486253578630162</v>
      </c>
      <c r="L27">
        <f t="shared" si="30"/>
        <v>29.354105961607285</v>
      </c>
      <c r="M27">
        <f t="shared" si="30"/>
        <v>27.303934810996992</v>
      </c>
      <c r="N27">
        <f t="shared" ref="N27:S27" si="31">AVERAGE(N16:N18)</f>
        <v>25.925621746401607</v>
      </c>
      <c r="O27">
        <f t="shared" si="31"/>
        <v>22.734183332225914</v>
      </c>
      <c r="P27">
        <f t="shared" si="31"/>
        <v>16.139390466315366</v>
      </c>
      <c r="Q27">
        <f t="shared" si="31"/>
        <v>14.213351730539388</v>
      </c>
      <c r="R27">
        <f t="shared" si="31"/>
        <v>12.801260509768646</v>
      </c>
      <c r="S27">
        <f t="shared" si="31"/>
        <v>9.6530751150807337</v>
      </c>
    </row>
    <row r="28" spans="1:26" x14ac:dyDescent="0.25">
      <c r="A28" t="s">
        <v>51</v>
      </c>
      <c r="B28">
        <f>AVERAGE(B21:B23)</f>
        <v>100</v>
      </c>
      <c r="E28">
        <f t="shared" ref="E28:J28" si="32">AVERAGE(E21:E23)</f>
        <v>94.754729459304031</v>
      </c>
      <c r="F28">
        <f t="shared" si="32"/>
        <v>92.948344580892694</v>
      </c>
      <c r="G28">
        <f t="shared" si="32"/>
        <v>91.294353300826742</v>
      </c>
      <c r="H28">
        <f t="shared" si="32"/>
        <v>85.792085441773409</v>
      </c>
      <c r="I28">
        <f t="shared" si="32"/>
        <v>83.452514483237039</v>
      </c>
      <c r="J28">
        <f t="shared" si="32"/>
        <v>77.430918227434844</v>
      </c>
      <c r="K28">
        <f t="shared" ref="K28:M28" si="33">AVERAGE(K21:K23)</f>
        <v>65.521225968137443</v>
      </c>
      <c r="L28">
        <f t="shared" si="33"/>
        <v>48.698087787638052</v>
      </c>
      <c r="M28">
        <f t="shared" si="33"/>
        <v>43.824919125378727</v>
      </c>
      <c r="N28">
        <f t="shared" ref="N28:R28" si="34">AVERAGE(N21:N23)</f>
        <v>41.488563164232993</v>
      </c>
      <c r="O28">
        <f t="shared" si="34"/>
        <v>35.382771060002149</v>
      </c>
      <c r="P28">
        <f t="shared" si="34"/>
        <v>24.808212034127781</v>
      </c>
      <c r="Q28">
        <f t="shared" si="34"/>
        <v>21.660873732394094</v>
      </c>
      <c r="R28">
        <f t="shared" si="34"/>
        <v>19.470374791524392</v>
      </c>
      <c r="S28">
        <f>AVERAGE(S21:S23)</f>
        <v>14.414858208098108</v>
      </c>
      <c r="T28">
        <f t="shared" ref="T28:Y28" si="35">T21</f>
        <v>11.770943796394338</v>
      </c>
      <c r="U28">
        <f t="shared" si="35"/>
        <v>9.9681866383879569</v>
      </c>
      <c r="V28">
        <f t="shared" si="35"/>
        <v>9.5440084835630135</v>
      </c>
      <c r="W28">
        <f t="shared" si="35"/>
        <v>8.8016967126191386</v>
      </c>
      <c r="X28">
        <f t="shared" si="35"/>
        <v>8.5896076352066668</v>
      </c>
      <c r="Y28">
        <f t="shared" si="35"/>
        <v>7.4231177094378484</v>
      </c>
    </row>
    <row r="29" spans="1:26" x14ac:dyDescent="0.25">
      <c r="A29" t="s">
        <v>36</v>
      </c>
      <c r="M29" s="2"/>
    </row>
    <row r="30" spans="1:26" x14ac:dyDescent="0.25">
      <c r="A30" s="6" t="s">
        <v>29</v>
      </c>
      <c r="B30">
        <f>_xlfn.STDEV.S(B15:B17)</f>
        <v>0</v>
      </c>
      <c r="E30">
        <f t="shared" ref="E30:M30" si="36">_xlfn.STDEV.S(E15:E17)</f>
        <v>4.0926563581002666</v>
      </c>
      <c r="F30">
        <f t="shared" si="36"/>
        <v>6.1967185381168894</v>
      </c>
      <c r="G30">
        <f t="shared" si="36"/>
        <v>8.3588003829799185</v>
      </c>
      <c r="H30">
        <f t="shared" si="36"/>
        <v>10.037579652368761</v>
      </c>
      <c r="I30">
        <f t="shared" si="36"/>
        <v>9.3286931676445519</v>
      </c>
      <c r="J30">
        <f t="shared" si="36"/>
        <v>6.9740928169812211</v>
      </c>
      <c r="K30">
        <f t="shared" si="36"/>
        <v>3.7737587072754826</v>
      </c>
      <c r="L30">
        <f t="shared" si="36"/>
        <v>1.9919500249178936</v>
      </c>
      <c r="M30">
        <f t="shared" si="36"/>
        <v>1.5332975056605869</v>
      </c>
      <c r="N30">
        <f t="shared" ref="N30:S30" si="37">_xlfn.STDEV.S(N15:N17)</f>
        <v>1.0702521972799912</v>
      </c>
      <c r="O30">
        <f t="shared" si="37"/>
        <v>0.59137339402635369</v>
      </c>
      <c r="P30">
        <f t="shared" si="37"/>
        <v>0.26579986718678167</v>
      </c>
      <c r="Q30">
        <f t="shared" si="37"/>
        <v>0.90340180023639349</v>
      </c>
      <c r="R30">
        <f t="shared" si="37"/>
        <v>1.0284921875439561</v>
      </c>
      <c r="S30">
        <f t="shared" si="37"/>
        <v>1.3667750157404999</v>
      </c>
    </row>
    <row r="31" spans="1:26" x14ac:dyDescent="0.25">
      <c r="A31" t="s">
        <v>30</v>
      </c>
      <c r="B31">
        <f>_xlfn.STDEV.S(B18:B20)</f>
        <v>0</v>
      </c>
      <c r="E31">
        <f t="shared" ref="E31:L31" si="38">_xlfn.STDEV.S(E18:E20)</f>
        <v>0.79014871691806665</v>
      </c>
      <c r="F31">
        <f t="shared" si="38"/>
        <v>1.3077497185380402</v>
      </c>
      <c r="G31">
        <f t="shared" si="38"/>
        <v>1.578279844246524</v>
      </c>
      <c r="H31">
        <f t="shared" si="38"/>
        <v>2.3231737657048477</v>
      </c>
      <c r="I31">
        <f t="shared" si="38"/>
        <v>1.6516507970234076</v>
      </c>
      <c r="J31">
        <f t="shared" si="38"/>
        <v>0.80579225074306959</v>
      </c>
      <c r="K31">
        <f t="shared" si="38"/>
        <v>2.3542864678933353</v>
      </c>
      <c r="L31">
        <f t="shared" si="38"/>
        <v>2.9003360595864898</v>
      </c>
      <c r="M31">
        <f t="shared" ref="M31:R31" si="39">_xlfn.STDEV.S(M18:M20)</f>
        <v>3.0630518595723228</v>
      </c>
      <c r="N31">
        <f t="shared" si="39"/>
        <v>3.3503493085585436</v>
      </c>
      <c r="O31">
        <f t="shared" si="39"/>
        <v>3.1666698212847537</v>
      </c>
      <c r="P31">
        <f t="shared" si="39"/>
        <v>3.3734728651527721</v>
      </c>
      <c r="Q31">
        <f t="shared" si="39"/>
        <v>3.2639305201879538</v>
      </c>
      <c r="R31">
        <f t="shared" si="39"/>
        <v>3.2031542334741951</v>
      </c>
      <c r="S31">
        <f t="shared" ref="S31" si="40">_xlfn.STDEV.S(S18:S20)</f>
        <v>2.7086148742051228</v>
      </c>
    </row>
    <row r="32" spans="1:26" x14ac:dyDescent="0.25">
      <c r="A32" t="s">
        <v>31</v>
      </c>
      <c r="B32">
        <f>_xlfn.STDEV.S(B21:B23)</f>
        <v>0</v>
      </c>
      <c r="E32">
        <f t="shared" ref="E32:L32" si="41">_xlfn.STDEV.S(E21:E23)</f>
        <v>2.0923738267862979</v>
      </c>
      <c r="F32">
        <f t="shared" si="41"/>
        <v>2.8967733880471473</v>
      </c>
      <c r="G32">
        <f t="shared" si="41"/>
        <v>3.2383092480953226</v>
      </c>
      <c r="H32">
        <f t="shared" si="41"/>
        <v>4.0809338179230812</v>
      </c>
      <c r="I32">
        <f t="shared" si="41"/>
        <v>4.2652615494009893</v>
      </c>
      <c r="J32">
        <f t="shared" si="41"/>
        <v>4.4717251511003013</v>
      </c>
      <c r="K32">
        <f t="shared" si="41"/>
        <v>4.289659512512622</v>
      </c>
      <c r="L32">
        <f t="shared" si="41"/>
        <v>4.4968384485551551</v>
      </c>
      <c r="M32">
        <f t="shared" ref="M32:R32" si="42">_xlfn.STDEV.S(M21:M23)</f>
        <v>4.5085393546986818</v>
      </c>
      <c r="N32">
        <f t="shared" si="42"/>
        <v>4.2007343389258205</v>
      </c>
      <c r="O32">
        <f t="shared" si="42"/>
        <v>3.5138164658373454</v>
      </c>
      <c r="P32">
        <f t="shared" si="42"/>
        <v>2.8780557283353914</v>
      </c>
      <c r="Q32">
        <f t="shared" si="42"/>
        <v>2.7177330551220469</v>
      </c>
      <c r="R32">
        <f t="shared" si="42"/>
        <v>2.4628716375165709</v>
      </c>
      <c r="S32">
        <f t="shared" ref="S32" si="43">_xlfn.STDEV.S(S21:S23)</f>
        <v>2.3083807852933869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topLeftCell="A10" zoomScale="85" zoomScaleNormal="85" workbookViewId="0">
      <selection activeCell="J22" sqref="J22"/>
    </sheetView>
  </sheetViews>
  <sheetFormatPr defaultRowHeight="15" x14ac:dyDescent="0.25"/>
  <cols>
    <col min="3" max="3" width="9.140625" customWidth="1"/>
    <col min="26" max="26" width="14.140625" bestFit="1" customWidth="1"/>
  </cols>
  <sheetData>
    <row r="1" spans="1:27" x14ac:dyDescent="0.25">
      <c r="C1" t="s">
        <v>48</v>
      </c>
      <c r="Z1" s="8">
        <v>44207.591666666667</v>
      </c>
    </row>
    <row r="2" spans="1:27" x14ac:dyDescent="0.25">
      <c r="B2" s="1">
        <v>44852.470138888886</v>
      </c>
      <c r="C2" s="1"/>
      <c r="D2" s="1">
        <v>44852.826388888891</v>
      </c>
      <c r="E2" s="1">
        <v>44853.398611111108</v>
      </c>
      <c r="F2" s="1">
        <v>44854.441666666666</v>
      </c>
      <c r="G2" s="1">
        <v>44855.347916666666</v>
      </c>
      <c r="H2" s="1">
        <v>44858.393055555556</v>
      </c>
      <c r="I2" s="1">
        <v>44859.609027777777</v>
      </c>
      <c r="J2" s="1">
        <v>44860.73333333333</v>
      </c>
      <c r="K2" s="1">
        <v>44862.709027777775</v>
      </c>
      <c r="L2" s="1">
        <v>44866.383333333331</v>
      </c>
      <c r="M2" s="1">
        <v>44868.357638888891</v>
      </c>
      <c r="N2" s="1">
        <v>44872.404166666667</v>
      </c>
      <c r="O2" s="1">
        <v>44874.392361111109</v>
      </c>
      <c r="P2" s="1">
        <v>44876.70416666667</v>
      </c>
      <c r="Q2" s="1">
        <v>44882.661111111112</v>
      </c>
      <c r="R2" s="1">
        <v>44886.479166666664</v>
      </c>
      <c r="S2" s="1">
        <v>44887.748611111114</v>
      </c>
      <c r="T2" s="1">
        <v>44890.726388888892</v>
      </c>
      <c r="U2" s="1">
        <v>44893.451388888891</v>
      </c>
      <c r="V2" s="1">
        <v>44897.429861111108</v>
      </c>
      <c r="W2" s="1"/>
      <c r="X2" s="1"/>
      <c r="Z2" t="s">
        <v>33</v>
      </c>
    </row>
    <row r="3" spans="1:27" s="2" customFormat="1" x14ac:dyDescent="0.25">
      <c r="B3" s="2">
        <v>0</v>
      </c>
      <c r="D3" s="2">
        <f>(D2-$B$2)</f>
        <v>0.35625000000436557</v>
      </c>
      <c r="E3" s="2">
        <f t="shared" ref="E3:V3" si="0">(E2-$B$2)</f>
        <v>0.92847222222189885</v>
      </c>
      <c r="F3" s="2">
        <f t="shared" si="0"/>
        <v>1.9715277777795563</v>
      </c>
      <c r="G3" s="2">
        <f t="shared" si="0"/>
        <v>2.8777777777795563</v>
      </c>
      <c r="H3" s="2">
        <f t="shared" si="0"/>
        <v>5.9229166666700621</v>
      </c>
      <c r="I3" s="2">
        <f t="shared" si="0"/>
        <v>7.1388888888905058</v>
      </c>
      <c r="J3" s="2">
        <f t="shared" si="0"/>
        <v>8.2631944444437977</v>
      </c>
      <c r="K3" s="2">
        <f t="shared" si="0"/>
        <v>10.238888888889051</v>
      </c>
      <c r="L3" s="2">
        <f t="shared" si="0"/>
        <v>13.913194444445253</v>
      </c>
      <c r="M3" s="2">
        <f t="shared" si="0"/>
        <v>15.887500000004366</v>
      </c>
      <c r="N3" s="2">
        <f t="shared" si="0"/>
        <v>19.934027777781012</v>
      </c>
      <c r="O3" s="2">
        <f t="shared" si="0"/>
        <v>21.922222222223354</v>
      </c>
      <c r="P3" s="2">
        <f t="shared" si="0"/>
        <v>24.234027777783922</v>
      </c>
      <c r="Q3" s="2">
        <f t="shared" si="0"/>
        <v>30.190972222226264</v>
      </c>
      <c r="R3" s="2">
        <f t="shared" si="0"/>
        <v>34.009027777778101</v>
      </c>
      <c r="S3" s="2">
        <f t="shared" si="0"/>
        <v>35.27847222222772</v>
      </c>
      <c r="T3" s="2">
        <f t="shared" si="0"/>
        <v>38.256250000005821</v>
      </c>
      <c r="U3" s="2">
        <f t="shared" si="0"/>
        <v>40.981250000004366</v>
      </c>
      <c r="V3" s="2">
        <f t="shared" si="0"/>
        <v>44.959722222221899</v>
      </c>
      <c r="Z3"/>
      <c r="AA3"/>
    </row>
    <row r="4" spans="1:27" x14ac:dyDescent="0.25">
      <c r="A4" t="s">
        <v>37</v>
      </c>
      <c r="B4">
        <v>105.87</v>
      </c>
      <c r="C4">
        <v>106.12</v>
      </c>
      <c r="D4">
        <v>103.92</v>
      </c>
      <c r="E4">
        <v>101.66</v>
      </c>
      <c r="F4">
        <v>100.58</v>
      </c>
      <c r="G4">
        <v>100.08</v>
      </c>
      <c r="H4">
        <v>99.12</v>
      </c>
      <c r="I4">
        <v>98.83</v>
      </c>
      <c r="J4">
        <v>98.61</v>
      </c>
      <c r="K4">
        <v>98.27</v>
      </c>
      <c r="L4">
        <v>97.76</v>
      </c>
      <c r="M4">
        <v>97.53</v>
      </c>
      <c r="N4">
        <v>97.17</v>
      </c>
      <c r="O4">
        <v>97.01</v>
      </c>
      <c r="P4">
        <v>96.84</v>
      </c>
      <c r="Q4">
        <v>96.5</v>
      </c>
      <c r="R4">
        <v>96.35</v>
      </c>
      <c r="S4">
        <v>96.31</v>
      </c>
      <c r="T4">
        <v>96.26</v>
      </c>
      <c r="U4">
        <v>96.22</v>
      </c>
      <c r="V4">
        <v>96.16</v>
      </c>
      <c r="X4" t="s">
        <v>34</v>
      </c>
      <c r="Y4" t="s">
        <v>37</v>
      </c>
      <c r="Z4">
        <v>94.89</v>
      </c>
    </row>
    <row r="5" spans="1:27" x14ac:dyDescent="0.25">
      <c r="A5" t="s">
        <v>38</v>
      </c>
      <c r="B5">
        <v>108.58</v>
      </c>
      <c r="C5">
        <v>108.88</v>
      </c>
      <c r="D5">
        <v>106.34</v>
      </c>
      <c r="E5">
        <v>104.23</v>
      </c>
      <c r="F5">
        <v>103.26</v>
      </c>
      <c r="G5">
        <v>102.79</v>
      </c>
      <c r="H5">
        <v>101.88</v>
      </c>
      <c r="I5">
        <v>101.59</v>
      </c>
      <c r="J5">
        <v>101.38</v>
      </c>
      <c r="K5">
        <v>101</v>
      </c>
      <c r="L5">
        <v>100.44</v>
      </c>
      <c r="M5">
        <v>100.19</v>
      </c>
      <c r="N5">
        <v>99.78</v>
      </c>
      <c r="O5">
        <v>99.6</v>
      </c>
      <c r="P5">
        <v>99.45</v>
      </c>
      <c r="Q5">
        <v>99.07</v>
      </c>
      <c r="R5">
        <v>98.93</v>
      </c>
      <c r="S5">
        <v>98.9</v>
      </c>
      <c r="T5">
        <v>98.82</v>
      </c>
      <c r="U5">
        <v>98.71</v>
      </c>
      <c r="V5">
        <v>98.66</v>
      </c>
      <c r="Y5" t="s">
        <v>38</v>
      </c>
      <c r="Z5">
        <v>97.34</v>
      </c>
    </row>
    <row r="6" spans="1:27" x14ac:dyDescent="0.25">
      <c r="A6" t="s">
        <v>39</v>
      </c>
      <c r="B6">
        <v>115.28</v>
      </c>
      <c r="C6">
        <v>115.54</v>
      </c>
      <c r="D6">
        <v>114.47</v>
      </c>
      <c r="E6">
        <v>113.3</v>
      </c>
      <c r="F6">
        <v>111.87</v>
      </c>
      <c r="G6">
        <v>110.96</v>
      </c>
      <c r="H6">
        <v>109.15</v>
      </c>
      <c r="I6">
        <v>108.71</v>
      </c>
      <c r="J6">
        <v>108.41</v>
      </c>
      <c r="K6">
        <v>107.93</v>
      </c>
      <c r="L6">
        <v>107.21</v>
      </c>
      <c r="M6">
        <v>106.89</v>
      </c>
      <c r="N6">
        <v>106.36</v>
      </c>
      <c r="O6">
        <v>106.14</v>
      </c>
      <c r="P6">
        <v>105.93</v>
      </c>
      <c r="Q6">
        <v>105.41</v>
      </c>
      <c r="R6">
        <v>105.19</v>
      </c>
      <c r="S6">
        <v>105.14</v>
      </c>
      <c r="T6">
        <v>105.03</v>
      </c>
      <c r="U6">
        <v>104.95</v>
      </c>
      <c r="V6">
        <v>104.82</v>
      </c>
      <c r="Y6" t="s">
        <v>38</v>
      </c>
      <c r="Z6">
        <v>103.51</v>
      </c>
    </row>
    <row r="7" spans="1:27" x14ac:dyDescent="0.25">
      <c r="A7" t="s">
        <v>40</v>
      </c>
      <c r="B7">
        <v>103.65</v>
      </c>
      <c r="C7">
        <v>103.92</v>
      </c>
      <c r="D7">
        <v>101.72</v>
      </c>
      <c r="E7">
        <v>100.17</v>
      </c>
      <c r="F7">
        <v>98.79</v>
      </c>
      <c r="G7">
        <v>98.14</v>
      </c>
      <c r="H7">
        <v>97.11</v>
      </c>
      <c r="I7">
        <v>96.81</v>
      </c>
      <c r="J7">
        <v>96.57</v>
      </c>
      <c r="K7">
        <v>96.23</v>
      </c>
      <c r="L7">
        <v>95.73</v>
      </c>
      <c r="M7">
        <v>95.48</v>
      </c>
      <c r="N7">
        <v>95.08</v>
      </c>
      <c r="O7">
        <v>95.03</v>
      </c>
      <c r="P7">
        <v>94.84</v>
      </c>
      <c r="Q7">
        <v>94.53</v>
      </c>
      <c r="R7">
        <v>94.4</v>
      </c>
      <c r="S7">
        <v>94.37</v>
      </c>
      <c r="T7">
        <v>94.32</v>
      </c>
      <c r="U7">
        <v>94.3</v>
      </c>
      <c r="V7">
        <v>94.27</v>
      </c>
      <c r="Y7" t="s">
        <v>40</v>
      </c>
      <c r="Z7">
        <v>93.11</v>
      </c>
    </row>
    <row r="8" spans="1:27" x14ac:dyDescent="0.25">
      <c r="A8" t="s">
        <v>41</v>
      </c>
      <c r="B8">
        <v>103.1</v>
      </c>
      <c r="C8">
        <v>103.31</v>
      </c>
      <c r="D8">
        <v>101.38</v>
      </c>
      <c r="E8">
        <v>99.75</v>
      </c>
      <c r="F8">
        <v>98.6</v>
      </c>
      <c r="G8">
        <v>98.12</v>
      </c>
      <c r="H8">
        <v>97.39</v>
      </c>
      <c r="I8">
        <v>97.22</v>
      </c>
      <c r="J8">
        <v>96.58</v>
      </c>
      <c r="K8">
        <v>96.77</v>
      </c>
      <c r="L8">
        <v>96.36</v>
      </c>
      <c r="M8">
        <v>96.17</v>
      </c>
      <c r="N8">
        <v>95.85</v>
      </c>
      <c r="O8">
        <v>95.73</v>
      </c>
      <c r="P8">
        <v>95.58</v>
      </c>
      <c r="Q8">
        <v>95.27</v>
      </c>
      <c r="R8">
        <v>95.1</v>
      </c>
      <c r="S8">
        <v>95.05</v>
      </c>
      <c r="T8">
        <v>94.93</v>
      </c>
      <c r="U8">
        <v>94.84</v>
      </c>
      <c r="V8">
        <v>94.7</v>
      </c>
      <c r="Y8" t="s">
        <v>41</v>
      </c>
      <c r="Z8">
        <v>93.05</v>
      </c>
    </row>
    <row r="9" spans="1:27" x14ac:dyDescent="0.25">
      <c r="A9" t="s">
        <v>42</v>
      </c>
      <c r="B9">
        <v>100.22</v>
      </c>
      <c r="C9">
        <v>100.47</v>
      </c>
      <c r="D9">
        <v>98.03</v>
      </c>
      <c r="E9">
        <v>96.41</v>
      </c>
      <c r="F9">
        <v>95.37</v>
      </c>
      <c r="G9">
        <v>94.93</v>
      </c>
      <c r="H9">
        <v>94.17</v>
      </c>
      <c r="I9">
        <v>93.93</v>
      </c>
      <c r="J9">
        <v>93.78</v>
      </c>
      <c r="K9">
        <v>93.49</v>
      </c>
      <c r="L9">
        <v>93.06</v>
      </c>
      <c r="M9">
        <v>92.89</v>
      </c>
      <c r="N9">
        <v>92.57</v>
      </c>
      <c r="O9">
        <v>92.47</v>
      </c>
      <c r="P9">
        <v>92.34</v>
      </c>
      <c r="Q9">
        <v>92.07</v>
      </c>
      <c r="R9">
        <v>91.9</v>
      </c>
      <c r="S9">
        <v>91.86</v>
      </c>
      <c r="T9">
        <v>91.75</v>
      </c>
      <c r="U9">
        <v>91.69</v>
      </c>
      <c r="V9">
        <v>91.56</v>
      </c>
      <c r="Y9" t="s">
        <v>42</v>
      </c>
      <c r="Z9">
        <v>89.9</v>
      </c>
    </row>
    <row r="11" spans="1:27" x14ac:dyDescent="0.25">
      <c r="A11" t="s">
        <v>44</v>
      </c>
      <c r="B11">
        <v>95.91</v>
      </c>
      <c r="C11">
        <v>96.18</v>
      </c>
      <c r="D11">
        <v>95.94</v>
      </c>
      <c r="E11">
        <v>95.26</v>
      </c>
      <c r="F11">
        <v>94.52</v>
      </c>
      <c r="G11">
        <v>94.01</v>
      </c>
      <c r="H11">
        <v>92.62</v>
      </c>
      <c r="I11">
        <v>92.2</v>
      </c>
      <c r="J11">
        <v>91.85</v>
      </c>
      <c r="K11">
        <v>91.27</v>
      </c>
      <c r="L11">
        <v>90.48</v>
      </c>
      <c r="M11">
        <v>90.15</v>
      </c>
      <c r="N11">
        <v>89.59</v>
      </c>
      <c r="O11">
        <v>89.3</v>
      </c>
      <c r="P11">
        <v>89.05</v>
      </c>
      <c r="Q11">
        <v>88.53</v>
      </c>
      <c r="R11">
        <v>88.29</v>
      </c>
      <c r="S11">
        <v>88.2</v>
      </c>
      <c r="T11">
        <v>88.04</v>
      </c>
      <c r="U11">
        <v>87.92</v>
      </c>
      <c r="V11">
        <v>87.76</v>
      </c>
      <c r="Y11" t="s">
        <v>44</v>
      </c>
      <c r="Z11">
        <v>86.37</v>
      </c>
    </row>
    <row r="12" spans="1:27" x14ac:dyDescent="0.25">
      <c r="A12" t="s">
        <v>45</v>
      </c>
      <c r="B12">
        <v>93.64</v>
      </c>
      <c r="C12">
        <v>93.9</v>
      </c>
      <c r="D12">
        <v>93.21</v>
      </c>
      <c r="E12">
        <v>92.68</v>
      </c>
      <c r="F12">
        <v>92.03</v>
      </c>
      <c r="G12">
        <v>91.59</v>
      </c>
      <c r="H12">
        <v>90.48</v>
      </c>
      <c r="I12">
        <v>90.11</v>
      </c>
      <c r="J12">
        <v>89.85</v>
      </c>
      <c r="K12">
        <v>89.37</v>
      </c>
      <c r="L12">
        <v>88.72</v>
      </c>
      <c r="M12">
        <v>88.45</v>
      </c>
      <c r="N12">
        <v>87.99</v>
      </c>
      <c r="O12">
        <v>87.78</v>
      </c>
      <c r="P12">
        <v>87.56</v>
      </c>
      <c r="Q12">
        <v>87.09</v>
      </c>
      <c r="R12">
        <v>86.87</v>
      </c>
      <c r="S12">
        <v>86.78</v>
      </c>
      <c r="T12">
        <v>86.62</v>
      </c>
      <c r="U12">
        <v>86.49</v>
      </c>
      <c r="V12">
        <v>86.33</v>
      </c>
      <c r="Y12" t="s">
        <v>45</v>
      </c>
      <c r="Z12">
        <v>84.78</v>
      </c>
    </row>
    <row r="14" spans="1:27" x14ac:dyDescent="0.25">
      <c r="B14" s="2">
        <f>B3</f>
        <v>0</v>
      </c>
      <c r="C14" s="2"/>
      <c r="D14" s="2">
        <f t="shared" ref="D14:J14" si="1">D3</f>
        <v>0.35625000000436557</v>
      </c>
      <c r="E14" s="2">
        <f t="shared" si="1"/>
        <v>0.92847222222189885</v>
      </c>
      <c r="F14" s="2">
        <f t="shared" si="1"/>
        <v>1.9715277777795563</v>
      </c>
      <c r="G14" s="2">
        <f t="shared" si="1"/>
        <v>2.8777777777795563</v>
      </c>
      <c r="H14" s="2">
        <f t="shared" si="1"/>
        <v>5.9229166666700621</v>
      </c>
      <c r="I14" s="2">
        <f t="shared" si="1"/>
        <v>7.1388888888905058</v>
      </c>
      <c r="J14" s="2">
        <f t="shared" si="1"/>
        <v>8.2631944444437977</v>
      </c>
      <c r="K14" s="2">
        <f t="shared" ref="K14:L14" si="2">K3</f>
        <v>10.238888888889051</v>
      </c>
      <c r="L14" s="2">
        <f t="shared" si="2"/>
        <v>13.913194444445253</v>
      </c>
      <c r="M14" s="2">
        <f t="shared" ref="M14:N14" si="3">M3</f>
        <v>15.887500000004366</v>
      </c>
      <c r="N14" s="2">
        <f t="shared" si="3"/>
        <v>19.934027777781012</v>
      </c>
      <c r="O14" s="2">
        <f t="shared" ref="O14:P14" si="4">O3</f>
        <v>21.922222222223354</v>
      </c>
      <c r="P14" s="2">
        <f t="shared" si="4"/>
        <v>24.234027777783922</v>
      </c>
      <c r="Q14" s="2">
        <f t="shared" ref="Q14:R14" si="5">Q3</f>
        <v>30.190972222226264</v>
      </c>
      <c r="R14" s="2">
        <f t="shared" si="5"/>
        <v>34.009027777778101</v>
      </c>
      <c r="S14" s="2">
        <f t="shared" ref="S14:T14" si="6">S3</f>
        <v>35.27847222222772</v>
      </c>
      <c r="T14" s="2">
        <f t="shared" si="6"/>
        <v>38.256250000005821</v>
      </c>
      <c r="U14" s="2">
        <f t="shared" ref="U14:V14" si="7">U3</f>
        <v>40.981250000004366</v>
      </c>
      <c r="V14" s="2">
        <f t="shared" si="7"/>
        <v>44.959722222221899</v>
      </c>
      <c r="W14" s="2"/>
    </row>
    <row r="15" spans="1:27" x14ac:dyDescent="0.25">
      <c r="A15" t="s">
        <v>37</v>
      </c>
      <c r="B15">
        <f t="shared" ref="B15:B23" si="8">(B4-$Z4)/($B4-$Z4)*100</f>
        <v>100</v>
      </c>
      <c r="D15">
        <f>(D4-$Z4)/($B4-$Z4)*100</f>
        <v>82.240437158469931</v>
      </c>
      <c r="E15">
        <f t="shared" ref="D15:J23" si="9">(E4-$Z4)/($B4-$Z4)*100</f>
        <v>61.657559198542742</v>
      </c>
      <c r="F15">
        <f t="shared" si="9"/>
        <v>51.821493624772273</v>
      </c>
      <c r="G15">
        <f t="shared" si="9"/>
        <v>47.267759562841491</v>
      </c>
      <c r="H15">
        <f t="shared" si="9"/>
        <v>38.524590163934448</v>
      </c>
      <c r="I15">
        <f t="shared" si="9"/>
        <v>35.883424408014534</v>
      </c>
      <c r="J15">
        <f t="shared" si="9"/>
        <v>33.879781420765006</v>
      </c>
      <c r="K15">
        <f t="shared" ref="K15:L15" si="10">(K4-$Z4)/($B4-$Z4)*100</f>
        <v>30.783242258652045</v>
      </c>
      <c r="L15">
        <f t="shared" si="10"/>
        <v>26.138433515482728</v>
      </c>
      <c r="M15">
        <f t="shared" ref="M15:N15" si="11">(M4-$Z4)/($B4-$Z4)*100</f>
        <v>24.04371584699453</v>
      </c>
      <c r="N15">
        <f t="shared" si="11"/>
        <v>20.765027322404375</v>
      </c>
      <c r="O15">
        <f t="shared" ref="O15:P15" si="12">(O4-$Z4)/($B4-$Z4)*100</f>
        <v>19.307832422586554</v>
      </c>
      <c r="P15">
        <f t="shared" si="12"/>
        <v>17.759562841530073</v>
      </c>
      <c r="Q15">
        <f t="shared" ref="Q15:R15" si="13">(Q4-$Z4)/($B4-$Z4)*100</f>
        <v>14.663023679417112</v>
      </c>
      <c r="R15">
        <f t="shared" si="13"/>
        <v>13.296903460837825</v>
      </c>
      <c r="S15">
        <f t="shared" ref="S15:T15" si="14">(S4-$Z4)/($B4-$Z4)*100</f>
        <v>12.932604735883436</v>
      </c>
      <c r="T15">
        <f t="shared" si="14"/>
        <v>12.477231329690383</v>
      </c>
      <c r="U15">
        <f t="shared" ref="U15:V15" si="15">(U4-$Z4)/($B4-$Z4)*100</f>
        <v>12.112932604735864</v>
      </c>
      <c r="V15">
        <f t="shared" si="15"/>
        <v>11.566484517304149</v>
      </c>
    </row>
    <row r="16" spans="1:27" x14ac:dyDescent="0.25">
      <c r="A16" t="s">
        <v>38</v>
      </c>
      <c r="B16">
        <f t="shared" si="8"/>
        <v>100</v>
      </c>
      <c r="D16">
        <f t="shared" si="9"/>
        <v>80.071174377224239</v>
      </c>
      <c r="E16">
        <f t="shared" si="9"/>
        <v>61.298932384341661</v>
      </c>
      <c r="F16">
        <f t="shared" si="9"/>
        <v>52.669039145907512</v>
      </c>
      <c r="G16">
        <f t="shared" si="9"/>
        <v>48.487544483985815</v>
      </c>
      <c r="H16">
        <f t="shared" si="9"/>
        <v>40.391459074733042</v>
      </c>
      <c r="I16">
        <f t="shared" si="9"/>
        <v>37.811387900355889</v>
      </c>
      <c r="J16">
        <f t="shared" si="9"/>
        <v>35.943060498220589</v>
      </c>
      <c r="K16">
        <f t="shared" ref="K16:L16" si="16">(K5-$Z5)/($B5-$Z5)*100</f>
        <v>32.562277580071161</v>
      </c>
      <c r="L16">
        <f t="shared" si="16"/>
        <v>27.580071174377185</v>
      </c>
      <c r="M16">
        <f t="shared" ref="M16:N16" si="17">(M5-$Z5)/($B5-$Z5)*100</f>
        <v>25.355871886120955</v>
      </c>
      <c r="N16">
        <f t="shared" si="17"/>
        <v>21.70818505338077</v>
      </c>
      <c r="O16">
        <f t="shared" ref="O16:P16" si="18">(O5-$Z5)/($B5-$Z5)*100</f>
        <v>20.106761565836226</v>
      </c>
      <c r="P16">
        <f t="shared" si="18"/>
        <v>18.772241992882567</v>
      </c>
      <c r="Q16">
        <f t="shared" ref="Q16:R16" si="19">(Q5-$Z5)/($B5-$Z5)*100</f>
        <v>15.391459074733014</v>
      </c>
      <c r="R16">
        <f t="shared" si="19"/>
        <v>14.145907473309647</v>
      </c>
      <c r="S16">
        <f t="shared" ref="S16:T16" si="20">(S5-$Z5)/($B5-$Z5)*100</f>
        <v>13.879003558718889</v>
      </c>
      <c r="T16">
        <f t="shared" si="20"/>
        <v>13.167259786476784</v>
      </c>
      <c r="U16">
        <f t="shared" ref="U16:V16" si="21">(U5-$Z5)/($B5-$Z5)*100</f>
        <v>12.188612099644047</v>
      </c>
      <c r="V16">
        <f t="shared" si="21"/>
        <v>11.743772241992827</v>
      </c>
    </row>
    <row r="17" spans="1:23" x14ac:dyDescent="0.25">
      <c r="A17" t="s">
        <v>39</v>
      </c>
      <c r="B17">
        <f t="shared" si="8"/>
        <v>100</v>
      </c>
      <c r="D17">
        <f t="shared" si="9"/>
        <v>93.118096856414596</v>
      </c>
      <c r="E17">
        <f t="shared" si="9"/>
        <v>83.177570093457902</v>
      </c>
      <c r="F17">
        <f t="shared" si="9"/>
        <v>71.02803738317759</v>
      </c>
      <c r="G17">
        <f t="shared" si="9"/>
        <v>63.296516567544522</v>
      </c>
      <c r="H17">
        <f t="shared" si="9"/>
        <v>47.918436703483451</v>
      </c>
      <c r="I17">
        <f t="shared" si="9"/>
        <v>44.180118946474003</v>
      </c>
      <c r="J17">
        <f t="shared" si="9"/>
        <v>41.631265930331288</v>
      </c>
      <c r="K17">
        <f t="shared" ref="K17:L17" si="22">(K6-$Z6)/($B6-$Z6)*100</f>
        <v>37.553101104503</v>
      </c>
      <c r="L17">
        <f t="shared" si="22"/>
        <v>31.435853865760322</v>
      </c>
      <c r="M17">
        <f t="shared" ref="M17:N17" si="23">(M6-$Z6)/($B6-$Z6)*100</f>
        <v>28.71707731520813</v>
      </c>
      <c r="N17">
        <f t="shared" si="23"/>
        <v>24.214103653355952</v>
      </c>
      <c r="O17">
        <f t="shared" ref="O17:P17" si="24">(O6-$Z6)/($B6-$Z6)*100</f>
        <v>22.344944774851285</v>
      </c>
      <c r="P17">
        <f t="shared" si="24"/>
        <v>20.560747663551425</v>
      </c>
      <c r="Q17">
        <f t="shared" ref="Q17:R17" si="25">(Q6-$Z6)/($B6-$Z6)*100</f>
        <v>16.142735768903925</v>
      </c>
      <c r="R17">
        <f t="shared" si="25"/>
        <v>14.273576890399262</v>
      </c>
      <c r="S17">
        <f t="shared" ref="S17:T17" si="26">(S6-$Z6)/($B6-$Z6)*100</f>
        <v>13.848768054375496</v>
      </c>
      <c r="T17">
        <f t="shared" si="26"/>
        <v>12.914188615123164</v>
      </c>
      <c r="U17">
        <f t="shared" ref="U17:V17" si="27">(U6-$Z6)/($B6-$Z6)*100</f>
        <v>12.234494477485116</v>
      </c>
      <c r="V17">
        <f t="shared" si="27"/>
        <v>11.129991503823183</v>
      </c>
    </row>
    <row r="18" spans="1:23" x14ac:dyDescent="0.25">
      <c r="A18" t="s">
        <v>40</v>
      </c>
      <c r="B18">
        <f t="shared" si="8"/>
        <v>100</v>
      </c>
      <c r="D18">
        <f t="shared" si="9"/>
        <v>81.688804554079638</v>
      </c>
      <c r="E18">
        <f t="shared" si="9"/>
        <v>66.982922201138507</v>
      </c>
      <c r="F18">
        <f t="shared" si="9"/>
        <v>53.889943074003831</v>
      </c>
      <c r="G18">
        <f t="shared" si="9"/>
        <v>47.722960151802639</v>
      </c>
      <c r="H18">
        <f t="shared" si="9"/>
        <v>37.950664136622372</v>
      </c>
      <c r="I18">
        <f t="shared" si="9"/>
        <v>35.104364326375723</v>
      </c>
      <c r="J18">
        <f t="shared" si="9"/>
        <v>32.827324478178291</v>
      </c>
      <c r="K18">
        <f t="shared" ref="K18:L18" si="28">(K7-$Z7)/($B7-$Z7)*100</f>
        <v>29.601518026565493</v>
      </c>
      <c r="L18">
        <f t="shared" si="28"/>
        <v>24.857685009487696</v>
      </c>
      <c r="M18">
        <f t="shared" ref="M18:N18" si="29">(M7-$Z7)/($B7-$Z7)*100</f>
        <v>22.485768500948797</v>
      </c>
      <c r="N18">
        <f t="shared" si="29"/>
        <v>18.690702087286507</v>
      </c>
      <c r="O18">
        <f t="shared" ref="O18:P18" si="30">(O7-$Z7)/($B7-$Z7)*100</f>
        <v>18.216318785578753</v>
      </c>
      <c r="P18">
        <f t="shared" si="30"/>
        <v>16.413662239089213</v>
      </c>
      <c r="Q18">
        <f t="shared" ref="Q18:R18" si="31">(Q7-$Z7)/($B7-$Z7)*100</f>
        <v>13.472485768500958</v>
      </c>
      <c r="R18">
        <f t="shared" si="31"/>
        <v>12.239089184060774</v>
      </c>
      <c r="S18">
        <f t="shared" ref="S18:T18" si="32">(S7-$Z7)/($B7-$Z7)*100</f>
        <v>11.954459203036095</v>
      </c>
      <c r="T18">
        <f t="shared" si="32"/>
        <v>11.480075901328208</v>
      </c>
      <c r="U18">
        <f t="shared" ref="U18:V18" si="33">(U7-$Z7)/($B7-$Z7)*100</f>
        <v>11.290322580645133</v>
      </c>
      <c r="V18">
        <f t="shared" si="33"/>
        <v>11.005692599620454</v>
      </c>
    </row>
    <row r="19" spans="1:23" x14ac:dyDescent="0.25">
      <c r="A19" t="s">
        <v>41</v>
      </c>
      <c r="B19">
        <f t="shared" si="8"/>
        <v>100</v>
      </c>
      <c r="D19">
        <f t="shared" si="9"/>
        <v>82.885572139303491</v>
      </c>
      <c r="E19">
        <f t="shared" si="9"/>
        <v>66.666666666666714</v>
      </c>
      <c r="F19">
        <f t="shared" si="9"/>
        <v>55.223880597014919</v>
      </c>
      <c r="G19">
        <f t="shared" si="9"/>
        <v>50.447761194029937</v>
      </c>
      <c r="H19">
        <f t="shared" si="9"/>
        <v>43.184079601990092</v>
      </c>
      <c r="I19">
        <f t="shared" si="9"/>
        <v>41.492537313432862</v>
      </c>
      <c r="J19">
        <f t="shared" si="9"/>
        <v>35.124378109452756</v>
      </c>
      <c r="K19">
        <f t="shared" ref="K19:L19" si="34">(K8-$Z8)/($B8-$Z8)*100</f>
        <v>37.014925373134325</v>
      </c>
      <c r="L19">
        <f t="shared" si="34"/>
        <v>32.935323383084608</v>
      </c>
      <c r="M19">
        <f t="shared" ref="M19:N19" si="35">(M8-$Z8)/($B8-$Z8)*100</f>
        <v>31.044776119403039</v>
      </c>
      <c r="N19">
        <f t="shared" si="35"/>
        <v>27.860696517412915</v>
      </c>
      <c r="O19">
        <f t="shared" ref="O19:P19" si="36">(O8-$Z8)/($B8-$Z8)*100</f>
        <v>26.666666666666742</v>
      </c>
      <c r="P19">
        <f t="shared" si="36"/>
        <v>25.174129353233848</v>
      </c>
      <c r="Q19">
        <f t="shared" ref="Q19:R19" si="37">(Q8-$Z8)/($B8-$Z8)*100</f>
        <v>22.089552238805965</v>
      </c>
      <c r="R19">
        <f t="shared" si="37"/>
        <v>20.398009950248731</v>
      </c>
      <c r="S19">
        <f t="shared" ref="S19:T19" si="38">(S8-$Z8)/($B8-$Z8)*100</f>
        <v>19.900497512437816</v>
      </c>
      <c r="T19">
        <f t="shared" si="38"/>
        <v>18.706467661691644</v>
      </c>
      <c r="U19">
        <f t="shared" ref="U19:V19" si="39">(U8-$Z8)/($B8-$Z8)*100</f>
        <v>17.810945273631908</v>
      </c>
      <c r="V19">
        <f t="shared" si="39"/>
        <v>16.417910447761255</v>
      </c>
    </row>
    <row r="20" spans="1:23" x14ac:dyDescent="0.25">
      <c r="A20" t="s">
        <v>42</v>
      </c>
      <c r="B20">
        <f t="shared" si="8"/>
        <v>100</v>
      </c>
      <c r="D20">
        <f t="shared" si="9"/>
        <v>78.779069767441868</v>
      </c>
      <c r="E20">
        <f t="shared" si="9"/>
        <v>63.081395348837162</v>
      </c>
      <c r="F20">
        <f t="shared" si="9"/>
        <v>53.003875968992276</v>
      </c>
      <c r="G20">
        <f t="shared" si="9"/>
        <v>48.740310077519425</v>
      </c>
      <c r="H20">
        <f t="shared" si="9"/>
        <v>41.375968992248055</v>
      </c>
      <c r="I20">
        <f t="shared" si="9"/>
        <v>39.050387596899263</v>
      </c>
      <c r="J20">
        <f t="shared" si="9"/>
        <v>37.596899224806187</v>
      </c>
      <c r="K20">
        <f t="shared" ref="K20:L20" si="40">(K9-$Z9)/($B9-$Z9)*100</f>
        <v>34.786821705426277</v>
      </c>
      <c r="L20">
        <f t="shared" si="40"/>
        <v>30.620155038759677</v>
      </c>
      <c r="M20">
        <f t="shared" ref="M20:N20" si="41">(M9-$Z9)/($B9-$Z9)*100</f>
        <v>28.972868217054231</v>
      </c>
      <c r="N20">
        <f t="shared" si="41"/>
        <v>25.872093023255712</v>
      </c>
      <c r="O20">
        <f t="shared" ref="O20:P20" si="42">(O9-$Z9)/($B9-$Z9)*100</f>
        <v>24.903100775193749</v>
      </c>
      <c r="P20">
        <f t="shared" si="42"/>
        <v>23.643410852713174</v>
      </c>
      <c r="Q20">
        <f t="shared" ref="Q20:R20" si="43">(Q9-$Z9)/($B9-$Z9)*100</f>
        <v>21.027131782945631</v>
      </c>
      <c r="R20">
        <f t="shared" si="43"/>
        <v>19.379844961240323</v>
      </c>
      <c r="S20">
        <f t="shared" ref="S20:T20" si="44">(S9-$Z9)/($B9-$Z9)*100</f>
        <v>18.992248062015456</v>
      </c>
      <c r="T20">
        <f t="shared" si="44"/>
        <v>17.926356589147243</v>
      </c>
      <c r="U20">
        <f t="shared" ref="U20:V20" si="45">(U9-$Z9)/($B9-$Z9)*100</f>
        <v>17.34496124031001</v>
      </c>
      <c r="V20">
        <f t="shared" si="45"/>
        <v>16.085271317829434</v>
      </c>
    </row>
    <row r="21" spans="1:23" x14ac:dyDescent="0.25">
      <c r="A21" t="s">
        <v>43</v>
      </c>
      <c r="B21" t="e">
        <f t="shared" si="8"/>
        <v>#DIV/0!</v>
      </c>
      <c r="D21" t="e">
        <f t="shared" si="9"/>
        <v>#DIV/0!</v>
      </c>
      <c r="E21" t="e">
        <f t="shared" si="9"/>
        <v>#DIV/0!</v>
      </c>
      <c r="F21" t="e">
        <f t="shared" si="9"/>
        <v>#DIV/0!</v>
      </c>
      <c r="G21" t="e">
        <f t="shared" si="9"/>
        <v>#DIV/0!</v>
      </c>
      <c r="H21" t="e">
        <f t="shared" si="9"/>
        <v>#DIV/0!</v>
      </c>
      <c r="I21" t="e">
        <f t="shared" si="9"/>
        <v>#DIV/0!</v>
      </c>
      <c r="J21" t="e">
        <f t="shared" si="9"/>
        <v>#DIV/0!</v>
      </c>
      <c r="K21" t="e">
        <f t="shared" ref="K21:L21" si="46">(K10-$Z10)/($B10-$Z10)*100</f>
        <v>#DIV/0!</v>
      </c>
      <c r="L21" t="e">
        <f t="shared" si="46"/>
        <v>#DIV/0!</v>
      </c>
      <c r="M21" t="e">
        <f t="shared" ref="M21:N21" si="47">(M10-$Z10)/($B10-$Z10)*100</f>
        <v>#DIV/0!</v>
      </c>
      <c r="N21" t="e">
        <f t="shared" si="47"/>
        <v>#DIV/0!</v>
      </c>
      <c r="O21" t="e">
        <f t="shared" ref="O21:P21" si="48">(O10-$Z10)/($B10-$Z10)*100</f>
        <v>#DIV/0!</v>
      </c>
      <c r="P21" t="e">
        <f t="shared" si="48"/>
        <v>#DIV/0!</v>
      </c>
      <c r="Q21" t="e">
        <f t="shared" ref="Q21:R21" si="49">(Q10-$Z10)/($B10-$Z10)*100</f>
        <v>#DIV/0!</v>
      </c>
      <c r="R21" t="e">
        <f t="shared" si="49"/>
        <v>#DIV/0!</v>
      </c>
      <c r="S21" t="e">
        <f t="shared" ref="S21:T21" si="50">(S10-$Z10)/($B10-$Z10)*100</f>
        <v>#DIV/0!</v>
      </c>
      <c r="T21" t="e">
        <f t="shared" si="50"/>
        <v>#DIV/0!</v>
      </c>
      <c r="U21" t="e">
        <f t="shared" ref="U21:V21" si="51">(U10-$Z10)/($B10-$Z10)*100</f>
        <v>#DIV/0!</v>
      </c>
      <c r="V21" t="e">
        <f t="shared" si="51"/>
        <v>#DIV/0!</v>
      </c>
    </row>
    <row r="22" spans="1:23" x14ac:dyDescent="0.25">
      <c r="A22" t="s">
        <v>44</v>
      </c>
      <c r="B22">
        <f t="shared" si="8"/>
        <v>100</v>
      </c>
      <c r="D22">
        <f>(D11-$Z11)/($B11-$Z11)*100</f>
        <v>100.31446540880505</v>
      </c>
      <c r="E22">
        <f t="shared" si="9"/>
        <v>93.186582809224404</v>
      </c>
      <c r="F22">
        <f t="shared" si="9"/>
        <v>85.429769392033535</v>
      </c>
      <c r="G22">
        <f t="shared" si="9"/>
        <v>80.083857442348076</v>
      </c>
      <c r="H22">
        <f t="shared" si="9"/>
        <v>65.513626834381611</v>
      </c>
      <c r="I22">
        <f t="shared" si="9"/>
        <v>61.11111111111115</v>
      </c>
      <c r="J22">
        <f t="shared" si="9"/>
        <v>57.442348008385679</v>
      </c>
      <c r="K22">
        <f t="shared" ref="K22:L22" si="52">(K11-$Z11)/($B11-$Z11)*100</f>
        <v>51.362683438155088</v>
      </c>
      <c r="L22">
        <f t="shared" si="52"/>
        <v>43.081761006289341</v>
      </c>
      <c r="M22">
        <f t="shared" ref="M22:N22" si="53">(M11-$Z11)/($B11-$Z11)*100</f>
        <v>39.622641509434011</v>
      </c>
      <c r="N22">
        <f t="shared" si="53"/>
        <v>33.752620545073391</v>
      </c>
      <c r="O22">
        <f t="shared" ref="O22:P22" si="54">(O11-$Z11)/($B11-$Z11)*100</f>
        <v>30.712788259958018</v>
      </c>
      <c r="P22">
        <f t="shared" si="54"/>
        <v>28.092243186582756</v>
      </c>
      <c r="Q22">
        <f t="shared" ref="Q22:R22" si="55">(Q11-$Z11)/($B11-$Z11)*100</f>
        <v>22.641509433962248</v>
      </c>
      <c r="R22">
        <f t="shared" si="55"/>
        <v>20.125786163522047</v>
      </c>
      <c r="S22">
        <f t="shared" ref="S22:T22" si="56">(S11-$Z11)/($B11-$Z11)*100</f>
        <v>19.182389937106915</v>
      </c>
      <c r="T22">
        <f t="shared" si="56"/>
        <v>17.505241090146782</v>
      </c>
      <c r="U22">
        <f t="shared" ref="U22:V22" si="57">(U11-$Z11)/($B11-$Z11)*100</f>
        <v>16.247379454926609</v>
      </c>
      <c r="V22">
        <f t="shared" si="57"/>
        <v>14.570230607966476</v>
      </c>
    </row>
    <row r="23" spans="1:23" x14ac:dyDescent="0.25">
      <c r="A23" t="s">
        <v>45</v>
      </c>
      <c r="B23">
        <f t="shared" si="8"/>
        <v>100</v>
      </c>
      <c r="D23">
        <f t="shared" si="9"/>
        <v>95.146726862302415</v>
      </c>
      <c r="E23">
        <f t="shared" si="9"/>
        <v>89.16478555304748</v>
      </c>
      <c r="F23">
        <f t="shared" si="9"/>
        <v>81.828442437923258</v>
      </c>
      <c r="G23">
        <f t="shared" si="9"/>
        <v>76.86230248307001</v>
      </c>
      <c r="H23">
        <f t="shared" si="9"/>
        <v>64.334085778781073</v>
      </c>
      <c r="I23">
        <f t="shared" si="9"/>
        <v>60.15801354401804</v>
      </c>
      <c r="J23">
        <f t="shared" si="9"/>
        <v>57.223476297968325</v>
      </c>
      <c r="K23">
        <f t="shared" ref="K23:L23" si="58">(K12-$Z12)/($B12-$Z12)*100</f>
        <v>51.805869074492136</v>
      </c>
      <c r="L23">
        <f t="shared" si="58"/>
        <v>44.469525959367921</v>
      </c>
      <c r="M23">
        <f t="shared" ref="M23:N23" si="59">(M12-$Z12)/($B12-$Z12)*100</f>
        <v>41.422121896162551</v>
      </c>
      <c r="N23">
        <f t="shared" si="59"/>
        <v>36.230248306997673</v>
      </c>
      <c r="O23">
        <f t="shared" ref="O23:P23" si="60">(O12-$Z12)/($B12-$Z12)*100</f>
        <v>33.860045146726861</v>
      </c>
      <c r="P23">
        <f t="shared" si="60"/>
        <v>31.376975169300241</v>
      </c>
      <c r="Q23">
        <f t="shared" ref="Q23:R23" si="61">(Q12-$Z12)/($B12-$Z12)*100</f>
        <v>26.072234762979711</v>
      </c>
      <c r="R23">
        <f t="shared" si="61"/>
        <v>23.589164785553088</v>
      </c>
      <c r="S23">
        <f t="shared" ref="S23:T23" si="62">(S12-$Z12)/($B12-$Z12)*100</f>
        <v>22.573363431151243</v>
      </c>
      <c r="T23">
        <f t="shared" si="62"/>
        <v>20.767494356659181</v>
      </c>
      <c r="U23">
        <f t="shared" ref="U23:V23" si="63">(U12-$Z12)/($B12-$Z12)*100</f>
        <v>19.300225733634242</v>
      </c>
      <c r="V23">
        <f t="shared" si="63"/>
        <v>17.494356659142181</v>
      </c>
    </row>
    <row r="24" spans="1:23" x14ac:dyDescent="0.25">
      <c r="A24" t="s">
        <v>35</v>
      </c>
    </row>
    <row r="25" spans="1:23" x14ac:dyDescent="0.25">
      <c r="A25" t="s">
        <v>16</v>
      </c>
      <c r="B25" s="7">
        <f>B3</f>
        <v>0</v>
      </c>
      <c r="C25" s="7"/>
      <c r="D25" s="7">
        <f t="shared" ref="D25:J25" si="64">D3</f>
        <v>0.35625000000436557</v>
      </c>
      <c r="E25" s="7">
        <f t="shared" si="64"/>
        <v>0.92847222222189885</v>
      </c>
      <c r="F25" s="7">
        <f t="shared" si="64"/>
        <v>1.9715277777795563</v>
      </c>
      <c r="G25" s="2">
        <f t="shared" si="64"/>
        <v>2.8777777777795563</v>
      </c>
      <c r="H25" s="2">
        <f t="shared" si="64"/>
        <v>5.9229166666700621</v>
      </c>
      <c r="I25" s="2">
        <f t="shared" si="64"/>
        <v>7.1388888888905058</v>
      </c>
      <c r="J25" s="2">
        <f t="shared" si="64"/>
        <v>8.2631944444437977</v>
      </c>
      <c r="K25" s="2">
        <f t="shared" ref="K25:L25" si="65">K3</f>
        <v>10.238888888889051</v>
      </c>
      <c r="L25" s="2">
        <f t="shared" si="65"/>
        <v>13.913194444445253</v>
      </c>
      <c r="M25" s="2">
        <f t="shared" ref="M25:N25" si="66">M3</f>
        <v>15.887500000004366</v>
      </c>
      <c r="N25" s="2">
        <f t="shared" si="66"/>
        <v>19.934027777781012</v>
      </c>
      <c r="O25" s="2">
        <f t="shared" ref="O25:P25" si="67">O3</f>
        <v>21.922222222223354</v>
      </c>
      <c r="P25" s="2">
        <f t="shared" si="67"/>
        <v>24.234027777783922</v>
      </c>
      <c r="Q25" s="2">
        <f t="shared" ref="Q25:R25" si="68">Q3</f>
        <v>30.190972222226264</v>
      </c>
      <c r="R25" s="2">
        <f t="shared" si="68"/>
        <v>34.009027777778101</v>
      </c>
      <c r="S25" s="2">
        <f t="shared" ref="S25:T25" si="69">S3</f>
        <v>35.27847222222772</v>
      </c>
      <c r="T25" s="2">
        <f t="shared" si="69"/>
        <v>38.256250000005821</v>
      </c>
      <c r="U25" s="2">
        <f t="shared" ref="U25:V25" si="70">U3</f>
        <v>40.981250000004366</v>
      </c>
      <c r="V25" s="2">
        <f t="shared" si="70"/>
        <v>44.959722222221899</v>
      </c>
      <c r="W25" s="2"/>
    </row>
    <row r="26" spans="1:23" x14ac:dyDescent="0.25">
      <c r="A26" s="6" t="s">
        <v>53</v>
      </c>
      <c r="B26">
        <f>AVERAGE(B15:B17)</f>
        <v>100</v>
      </c>
      <c r="D26">
        <f t="shared" ref="D26:J27" si="71">AVERAGE(D15:D17)</f>
        <v>85.143236130702917</v>
      </c>
      <c r="E26">
        <f t="shared" si="71"/>
        <v>68.711353892114104</v>
      </c>
      <c r="F26">
        <f t="shared" si="71"/>
        <v>58.506190051285785</v>
      </c>
      <c r="G26">
        <f t="shared" si="71"/>
        <v>53.017273538123938</v>
      </c>
      <c r="H26">
        <f t="shared" si="71"/>
        <v>42.27816198071698</v>
      </c>
      <c r="I26">
        <f t="shared" si="71"/>
        <v>39.291643751614806</v>
      </c>
      <c r="J26">
        <f t="shared" si="71"/>
        <v>37.15136928310563</v>
      </c>
      <c r="K26">
        <f t="shared" ref="K26:L26" si="72">AVERAGE(K15:K17)</f>
        <v>33.632873647742066</v>
      </c>
      <c r="L26">
        <f t="shared" si="72"/>
        <v>28.384786185206746</v>
      </c>
      <c r="M26">
        <f t="shared" ref="M26:N26" si="73">AVERAGE(M15:M17)</f>
        <v>26.038888349441205</v>
      </c>
      <c r="N26">
        <f t="shared" si="73"/>
        <v>22.229105343047035</v>
      </c>
      <c r="O26">
        <f t="shared" ref="O26:P26" si="74">AVERAGE(O15:O17)</f>
        <v>20.586512921091355</v>
      </c>
      <c r="P26">
        <f t="shared" si="74"/>
        <v>19.030850832654689</v>
      </c>
      <c r="Q26">
        <f t="shared" ref="Q26:R26" si="75">AVERAGE(Q15:Q17)</f>
        <v>15.399072841018016</v>
      </c>
      <c r="R26">
        <f t="shared" si="75"/>
        <v>13.905462608182246</v>
      </c>
      <c r="S26">
        <f t="shared" ref="S26:T26" si="76">AVERAGE(S15:S17)</f>
        <v>13.553458782992607</v>
      </c>
      <c r="T26">
        <f t="shared" si="76"/>
        <v>12.852893243763445</v>
      </c>
      <c r="U26">
        <f t="shared" ref="U26:V26" si="77">AVERAGE(U15:U17)</f>
        <v>12.178679727288342</v>
      </c>
      <c r="V26">
        <f t="shared" si="77"/>
        <v>11.480082754373386</v>
      </c>
    </row>
    <row r="27" spans="1:23" x14ac:dyDescent="0.25">
      <c r="A27" t="s">
        <v>54</v>
      </c>
      <c r="B27">
        <f>AVERAGE(B18:B20)</f>
        <v>100</v>
      </c>
      <c r="D27">
        <f>AVERAGE(D18:D20)</f>
        <v>81.117815486941666</v>
      </c>
      <c r="E27">
        <f>AVERAGE(E18:E20)</f>
        <v>65.576994738880799</v>
      </c>
      <c r="F27">
        <f>AVERAGE(F18:F20)</f>
        <v>54.039233213337013</v>
      </c>
      <c r="G27">
        <f>AVERAGE(G18:G20)</f>
        <v>48.970343807783998</v>
      </c>
      <c r="H27">
        <f t="shared" si="71"/>
        <v>42.086853304946288</v>
      </c>
      <c r="I27">
        <f t="shared" si="71"/>
        <v>39.031957057735205</v>
      </c>
      <c r="J27">
        <f t="shared" si="71"/>
        <v>36.800550302243387</v>
      </c>
      <c r="K27">
        <f t="shared" ref="K27:L27" si="78">AVERAGE(K16:K18)</f>
        <v>33.238965570379882</v>
      </c>
      <c r="L27">
        <f t="shared" si="78"/>
        <v>27.957870016541733</v>
      </c>
      <c r="M27">
        <f t="shared" ref="M27:N27" si="79">AVERAGE(M16:M18)</f>
        <v>25.519572567425957</v>
      </c>
      <c r="N27">
        <f t="shared" si="79"/>
        <v>21.537663598007743</v>
      </c>
      <c r="O27">
        <f t="shared" ref="O27:P27" si="80">AVERAGE(O16:O18)</f>
        <v>20.222675042088753</v>
      </c>
      <c r="P27">
        <f t="shared" si="80"/>
        <v>18.582217298507736</v>
      </c>
      <c r="Q27">
        <f t="shared" ref="Q27:R27" si="81">AVERAGE(Q16:Q18)</f>
        <v>15.002226870712633</v>
      </c>
      <c r="R27">
        <f t="shared" si="81"/>
        <v>13.552857849256561</v>
      </c>
      <c r="S27">
        <f t="shared" ref="S27:T27" si="82">AVERAGE(S16:S18)</f>
        <v>13.227410272043493</v>
      </c>
      <c r="T27">
        <f t="shared" si="82"/>
        <v>12.520508100976052</v>
      </c>
      <c r="U27">
        <f t="shared" ref="U27:V27" si="83">AVERAGE(U16:U18)</f>
        <v>11.904476385924765</v>
      </c>
      <c r="V27">
        <f t="shared" si="83"/>
        <v>11.293152115145489</v>
      </c>
    </row>
    <row r="28" spans="1:23" x14ac:dyDescent="0.25">
      <c r="A28" t="s">
        <v>55</v>
      </c>
      <c r="B28">
        <f>AVERAGE(B22:B23)</f>
        <v>100</v>
      </c>
      <c r="D28">
        <f>AVERAGE(D22:D23)</f>
        <v>97.730596135553725</v>
      </c>
      <c r="E28">
        <f t="shared" ref="E28:J28" si="84">AVERAGE(E22:E23)</f>
        <v>91.175684181135949</v>
      </c>
      <c r="F28">
        <f t="shared" si="84"/>
        <v>83.629105914978396</v>
      </c>
      <c r="G28">
        <f t="shared" si="84"/>
        <v>78.473079962709051</v>
      </c>
      <c r="H28">
        <f t="shared" si="84"/>
        <v>64.923856306581342</v>
      </c>
      <c r="I28">
        <f t="shared" si="84"/>
        <v>60.634562327564595</v>
      </c>
      <c r="J28">
        <f t="shared" si="84"/>
        <v>57.332912153177006</v>
      </c>
      <c r="K28">
        <f t="shared" ref="K28:L28" si="85">AVERAGE(K22:K23)</f>
        <v>51.584276256323612</v>
      </c>
      <c r="L28">
        <f t="shared" si="85"/>
        <v>43.775643482828627</v>
      </c>
      <c r="M28">
        <f t="shared" ref="M28:N28" si="86">AVERAGE(M22:M23)</f>
        <v>40.522381702798285</v>
      </c>
      <c r="N28">
        <f t="shared" si="86"/>
        <v>34.991434426035532</v>
      </c>
      <c r="O28">
        <f t="shared" ref="O28:P28" si="87">AVERAGE(O22:O23)</f>
        <v>32.286416703342439</v>
      </c>
      <c r="P28">
        <f t="shared" si="87"/>
        <v>29.7346091779415</v>
      </c>
      <c r="Q28">
        <f t="shared" ref="Q28:R28" si="88">AVERAGE(Q22:Q23)</f>
        <v>24.35687209847098</v>
      </c>
      <c r="R28">
        <f t="shared" si="88"/>
        <v>21.857475474537566</v>
      </c>
      <c r="S28">
        <f t="shared" ref="S28:T28" si="89">AVERAGE(S22:S23)</f>
        <v>20.877876684129077</v>
      </c>
      <c r="T28">
        <f t="shared" si="89"/>
        <v>19.136367723402984</v>
      </c>
      <c r="U28">
        <f t="shared" ref="U28:V28" si="90">AVERAGE(U22:U23)</f>
        <v>17.773802594280426</v>
      </c>
      <c r="V28">
        <f t="shared" si="90"/>
        <v>16.032293633554328</v>
      </c>
    </row>
    <row r="29" spans="1:23" x14ac:dyDescent="0.25">
      <c r="A29" t="s">
        <v>36</v>
      </c>
    </row>
    <row r="30" spans="1:23" x14ac:dyDescent="0.25">
      <c r="A30" s="6" t="s">
        <v>29</v>
      </c>
      <c r="B30">
        <f>_xlfn.STDEV.S(B15:B17)</f>
        <v>0</v>
      </c>
      <c r="D30">
        <f t="shared" ref="D30:J30" si="91">_xlfn.STDEV.S(D15:D17)</f>
        <v>6.9910820299434588</v>
      </c>
      <c r="E30">
        <f t="shared" si="91"/>
        <v>12.52939390736767</v>
      </c>
      <c r="F30">
        <f t="shared" si="91"/>
        <v>10.852514860851597</v>
      </c>
      <c r="G30">
        <f t="shared" si="91"/>
        <v>8.9229533651634565</v>
      </c>
      <c r="H30">
        <f t="shared" si="91"/>
        <v>4.9730095609937619</v>
      </c>
      <c r="I30">
        <f t="shared" si="91"/>
        <v>4.3419066209460908</v>
      </c>
      <c r="J30">
        <f t="shared" si="91"/>
        <v>4.0145218414195076</v>
      </c>
      <c r="K30">
        <f t="shared" ref="K30:L30" si="92">_xlfn.STDEV.S(K15:K17)</f>
        <v>3.5096123935943289</v>
      </c>
      <c r="L30">
        <f t="shared" si="92"/>
        <v>2.7388574768276297</v>
      </c>
      <c r="M30">
        <f t="shared" ref="M30:N30" si="93">_xlfn.STDEV.S(M15:M17)</f>
        <v>2.4103859587254424</v>
      </c>
      <c r="N30">
        <f t="shared" si="93"/>
        <v>1.7825684686210752</v>
      </c>
      <c r="O30">
        <f t="shared" ref="O30:P30" si="94">_xlfn.STDEV.S(O15:O17)</f>
        <v>1.5743677722252838</v>
      </c>
      <c r="P30">
        <f t="shared" si="94"/>
        <v>1.4183857024049946</v>
      </c>
      <c r="Q30">
        <f t="shared" ref="Q30:R30" si="95">_xlfn.STDEV.S(Q15:Q17)</f>
        <v>0.73988542627973142</v>
      </c>
      <c r="R30">
        <f t="shared" si="95"/>
        <v>0.53087950316190002</v>
      </c>
      <c r="S30">
        <f t="shared" ref="S30:T30" si="96">_xlfn.STDEV.S(S15:S17)</f>
        <v>0.5378878668362046</v>
      </c>
      <c r="T30">
        <f t="shared" si="96"/>
        <v>0.3490740031946663</v>
      </c>
      <c r="U30">
        <f t="shared" ref="U30:V30" si="97">_xlfn.STDEV.S(U15:U17)</f>
        <v>6.1386572163915631E-2</v>
      </c>
      <c r="V30">
        <f t="shared" si="97"/>
        <v>0.31588074825031082</v>
      </c>
    </row>
    <row r="31" spans="1:23" x14ac:dyDescent="0.25">
      <c r="A31" t="s">
        <v>30</v>
      </c>
      <c r="B31">
        <f>_xlfn.STDEV.S(B18:B20)</f>
        <v>0</v>
      </c>
      <c r="D31">
        <f t="shared" ref="D31:J31" si="98">_xlfn.STDEV.S(D18:D20)</f>
        <v>2.1119568694979551</v>
      </c>
      <c r="E31">
        <f t="shared" si="98"/>
        <v>2.1670294477603718</v>
      </c>
      <c r="F31">
        <f t="shared" si="98"/>
        <v>1.1175065084316413</v>
      </c>
      <c r="G31">
        <f t="shared" si="98"/>
        <v>1.3768884550773601</v>
      </c>
      <c r="H31">
        <f t="shared" si="98"/>
        <v>2.6580260459027558</v>
      </c>
      <c r="I31">
        <f t="shared" si="98"/>
        <v>3.2234543841983392</v>
      </c>
      <c r="J31">
        <f t="shared" si="98"/>
        <v>2.3853252508651845</v>
      </c>
      <c r="K31">
        <f t="shared" ref="K31:L31" si="99">_xlfn.STDEV.S(K18:K20)</f>
        <v>3.8037356349213236</v>
      </c>
      <c r="L31">
        <f t="shared" si="99"/>
        <v>4.1596135035887754</v>
      </c>
      <c r="M31">
        <f t="shared" ref="M31:N31" si="100">_xlfn.STDEV.S(M18:M20)</f>
        <v>4.4652711096354372</v>
      </c>
      <c r="N31">
        <f t="shared" si="100"/>
        <v>4.8238248565625579</v>
      </c>
      <c r="O31">
        <f t="shared" ref="O31:P31" si="101">_xlfn.STDEV.S(O18:O20)</f>
        <v>4.4577946218134867</v>
      </c>
      <c r="P31">
        <f t="shared" si="101"/>
        <v>4.6789982582108918</v>
      </c>
      <c r="Q31">
        <f t="shared" ref="Q31:R31" si="102">_xlfn.STDEV.S(Q18:Q20)</f>
        <v>4.6984970678975353</v>
      </c>
      <c r="R31">
        <f t="shared" si="102"/>
        <v>4.4458790110074382</v>
      </c>
      <c r="S31">
        <f t="shared" ref="S31:T31" si="103">_xlfn.STDEV.S(S18:S20)</f>
        <v>4.3492319992968476</v>
      </c>
      <c r="T31">
        <f t="shared" si="103"/>
        <v>3.9661872091027832</v>
      </c>
      <c r="U31">
        <f t="shared" ref="U31:V31" si="104">_xlfn.STDEV.S(U18:U20)</f>
        <v>3.6376345501509975</v>
      </c>
      <c r="V31">
        <f t="shared" si="104"/>
        <v>3.0332839954131487</v>
      </c>
    </row>
    <row r="32" spans="1:23" x14ac:dyDescent="0.25">
      <c r="A32" t="s">
        <v>31</v>
      </c>
      <c r="B32">
        <f>_xlfn.STDEV.S(B22:B23)</f>
        <v>0</v>
      </c>
      <c r="D32">
        <f>_xlfn.STDEV.S(D22:D23)</f>
        <v>3.6541429696311245</v>
      </c>
      <c r="E32">
        <f t="shared" ref="E32:J32" si="105">_xlfn.STDEV.S(E22:E23)</f>
        <v>2.8438401124001533</v>
      </c>
      <c r="F32">
        <f t="shared" si="105"/>
        <v>2.5465227105212715</v>
      </c>
      <c r="G32">
        <f t="shared" si="105"/>
        <v>2.2779833576706725</v>
      </c>
      <c r="H32">
        <f>_xlfn.STDEV.S(H22:H23)</f>
        <v>0.83406147910307882</v>
      </c>
      <c r="I32">
        <f>_xlfn.STDEV.S(I22:I23)</f>
        <v>0.67394175282393842</v>
      </c>
      <c r="J32">
        <f t="shared" si="105"/>
        <v>0.15476567064600893</v>
      </c>
      <c r="K32">
        <f t="shared" ref="K32:L32" si="106">_xlfn.STDEV.S(K22:K23)</f>
        <v>0.31337956877840223</v>
      </c>
      <c r="L32">
        <f t="shared" si="106"/>
        <v>0.98129800901489506</v>
      </c>
      <c r="M32">
        <f t="shared" ref="M32:N32" si="107">_xlfn.STDEV.S(M22:M23)</f>
        <v>1.2724247840679415</v>
      </c>
      <c r="N32">
        <f t="shared" si="107"/>
        <v>1.7519473917127086</v>
      </c>
      <c r="O32">
        <f t="shared" ref="O32:P32" si="108">_xlfn.STDEV.S(O22:O23)</f>
        <v>2.2254466867703115</v>
      </c>
      <c r="P32">
        <f t="shared" si="108"/>
        <v>2.3226562593598672</v>
      </c>
      <c r="Q32">
        <f t="shared" ref="Q32:R32" si="109">_xlfn.STDEV.S(Q22:Q23)</f>
        <v>2.4258891445366975</v>
      </c>
      <c r="R32">
        <f t="shared" si="109"/>
        <v>2.4489785094546694</v>
      </c>
      <c r="S32">
        <f t="shared" ref="S32:T32" si="110">_xlfn.STDEV.S(S22:S23)</f>
        <v>2.3977803524625854</v>
      </c>
      <c r="T32">
        <f t="shared" si="110"/>
        <v>2.3067614066988829</v>
      </c>
      <c r="U32">
        <f t="shared" ref="U32:V32" si="111">_xlfn.STDEV.S(U22:U23)</f>
        <v>2.1586883055942847</v>
      </c>
      <c r="V32">
        <f t="shared" si="111"/>
        <v>2.0676693598305826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M32" sqref="M32"/>
    </sheetView>
  </sheetViews>
  <sheetFormatPr defaultRowHeight="15" x14ac:dyDescent="0.25"/>
  <sheetData>
    <row r="1" spans="1:7" x14ac:dyDescent="0.25">
      <c r="A1" t="s">
        <v>59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</row>
    <row r="2" spans="1:7" x14ac:dyDescent="0.25">
      <c r="A2">
        <v>0</v>
      </c>
      <c r="B2">
        <v>100</v>
      </c>
      <c r="C2">
        <v>100</v>
      </c>
      <c r="D2">
        <v>100</v>
      </c>
      <c r="E2">
        <v>0</v>
      </c>
      <c r="F2">
        <v>0</v>
      </c>
      <c r="G2">
        <v>0</v>
      </c>
    </row>
    <row r="3" spans="1:7" s="12" customFormat="1" x14ac:dyDescent="0.25">
      <c r="A3">
        <v>0.35625000000436557</v>
      </c>
      <c r="B3">
        <v>85.143236130702917</v>
      </c>
      <c r="C3">
        <v>81.117815486941666</v>
      </c>
      <c r="D3">
        <v>97.730596135553725</v>
      </c>
      <c r="E3">
        <v>6.9910820299434588</v>
      </c>
      <c r="F3">
        <v>2.1119568694979551</v>
      </c>
      <c r="G3">
        <v>3.6541429696311245</v>
      </c>
    </row>
    <row r="4" spans="1:7" x14ac:dyDescent="0.25">
      <c r="A4">
        <v>0.92847222222189885</v>
      </c>
      <c r="B4">
        <v>68.711353892114104</v>
      </c>
      <c r="C4">
        <v>65.576994738880799</v>
      </c>
      <c r="D4">
        <v>91.175684181135949</v>
      </c>
      <c r="E4" s="12">
        <v>12.52939390736767</v>
      </c>
      <c r="F4" s="12">
        <v>2.1670294477603718</v>
      </c>
      <c r="G4" s="12">
        <v>2.8438401124001533</v>
      </c>
    </row>
    <row r="5" spans="1:7" x14ac:dyDescent="0.25">
      <c r="A5">
        <v>1.9715277777795563</v>
      </c>
      <c r="B5">
        <v>58.506190051285785</v>
      </c>
      <c r="C5">
        <v>54.039233213337013</v>
      </c>
      <c r="D5">
        <v>83.629105914978396</v>
      </c>
      <c r="E5">
        <v>10.852514860851597</v>
      </c>
      <c r="F5">
        <v>1.1175065084316413</v>
      </c>
      <c r="G5">
        <v>2.5465227105212715</v>
      </c>
    </row>
    <row r="6" spans="1:7" x14ac:dyDescent="0.25">
      <c r="A6">
        <v>2.8777777777795563</v>
      </c>
      <c r="B6">
        <v>53.017273538123938</v>
      </c>
      <c r="C6">
        <v>48.970343807783998</v>
      </c>
      <c r="D6">
        <v>78.473079962709051</v>
      </c>
      <c r="E6">
        <v>8.9229533651634565</v>
      </c>
      <c r="F6">
        <v>1.3768884550773601</v>
      </c>
      <c r="G6">
        <v>2.2779833576706725</v>
      </c>
    </row>
    <row r="7" spans="1:7" x14ac:dyDescent="0.25">
      <c r="A7">
        <v>5.9229166666700621</v>
      </c>
      <c r="B7">
        <v>42.27816198071698</v>
      </c>
      <c r="C7">
        <v>42.086853304946288</v>
      </c>
      <c r="D7">
        <v>64.923856306581342</v>
      </c>
      <c r="E7">
        <v>4.9730095609937619</v>
      </c>
      <c r="F7">
        <v>2.6580260459027558</v>
      </c>
      <c r="G7">
        <v>0.83406147910307882</v>
      </c>
    </row>
    <row r="8" spans="1:7" x14ac:dyDescent="0.25">
      <c r="A8">
        <v>7.1388888888905058</v>
      </c>
      <c r="B8">
        <v>39.291643751614806</v>
      </c>
      <c r="C8">
        <v>39.031957057735205</v>
      </c>
      <c r="D8">
        <v>60.634562327564595</v>
      </c>
      <c r="E8">
        <v>4.3419066209460908</v>
      </c>
      <c r="F8">
        <v>3.2234543841983392</v>
      </c>
      <c r="G8">
        <v>0.67394175282393842</v>
      </c>
    </row>
    <row r="9" spans="1:7" x14ac:dyDescent="0.25">
      <c r="A9">
        <v>8.2631944444437977</v>
      </c>
      <c r="B9">
        <v>37.15136928310563</v>
      </c>
      <c r="C9">
        <v>36.800550302243387</v>
      </c>
      <c r="D9">
        <v>57.332912153177006</v>
      </c>
      <c r="E9">
        <v>4.0145218414195076</v>
      </c>
      <c r="F9">
        <v>2.3853252508651845</v>
      </c>
      <c r="G9">
        <v>0.15476567064600893</v>
      </c>
    </row>
    <row r="10" spans="1:7" x14ac:dyDescent="0.25">
      <c r="A10">
        <v>10.238888888889051</v>
      </c>
      <c r="B10">
        <v>33.632873647742066</v>
      </c>
      <c r="C10">
        <v>33.238965570379882</v>
      </c>
      <c r="D10">
        <v>51.584276256323612</v>
      </c>
      <c r="E10">
        <v>3.5096123935943289</v>
      </c>
      <c r="F10">
        <v>3.8037356349213236</v>
      </c>
      <c r="G10">
        <v>0.31337956877840223</v>
      </c>
    </row>
    <row r="11" spans="1:7" x14ac:dyDescent="0.25">
      <c r="A11">
        <v>13.913194444445253</v>
      </c>
      <c r="B11">
        <v>28.384786185206746</v>
      </c>
      <c r="C11">
        <v>27.957870016541733</v>
      </c>
      <c r="D11">
        <v>43.775643482828627</v>
      </c>
      <c r="E11">
        <v>2.7388574768276297</v>
      </c>
      <c r="F11">
        <v>4.1596135035887754</v>
      </c>
      <c r="G11">
        <v>0.98129800901489506</v>
      </c>
    </row>
    <row r="12" spans="1:7" x14ac:dyDescent="0.25">
      <c r="A12">
        <v>15.887500000004366</v>
      </c>
      <c r="B12">
        <v>26.038888349441205</v>
      </c>
      <c r="C12">
        <v>25.519572567425957</v>
      </c>
      <c r="D12">
        <v>40.522381702798285</v>
      </c>
      <c r="E12">
        <v>2.4103859587254424</v>
      </c>
      <c r="F12">
        <v>4.4652711096354372</v>
      </c>
      <c r="G12">
        <v>1.2724247840679415</v>
      </c>
    </row>
    <row r="13" spans="1:7" x14ac:dyDescent="0.25">
      <c r="A13">
        <v>19.934027777781012</v>
      </c>
      <c r="B13">
        <v>22.229105343047035</v>
      </c>
      <c r="C13">
        <v>21.537663598007743</v>
      </c>
      <c r="D13">
        <v>34.991434426035532</v>
      </c>
      <c r="E13">
        <v>1.7825684686210752</v>
      </c>
      <c r="F13">
        <v>4.8238248565625579</v>
      </c>
      <c r="G13">
        <v>1.7519473917127086</v>
      </c>
    </row>
    <row r="14" spans="1:7" x14ac:dyDescent="0.25">
      <c r="A14">
        <v>21.922222222223354</v>
      </c>
      <c r="B14">
        <v>20.586512921091355</v>
      </c>
      <c r="C14">
        <v>20.222675042088753</v>
      </c>
      <c r="D14">
        <v>32.286416703342439</v>
      </c>
      <c r="E14">
        <v>1.5743677722252838</v>
      </c>
      <c r="F14">
        <v>4.4577946218134867</v>
      </c>
      <c r="G14">
        <v>2.2254466867703115</v>
      </c>
    </row>
    <row r="15" spans="1:7" x14ac:dyDescent="0.25">
      <c r="A15">
        <v>24.234027777783922</v>
      </c>
      <c r="B15">
        <v>19.030850832654689</v>
      </c>
      <c r="C15">
        <v>18.582217298507736</v>
      </c>
      <c r="D15">
        <v>29.7346091779415</v>
      </c>
      <c r="E15">
        <v>1.4183857024049946</v>
      </c>
      <c r="F15">
        <v>4.6789982582108918</v>
      </c>
      <c r="G15">
        <v>2.3226562593598672</v>
      </c>
    </row>
    <row r="16" spans="1:7" x14ac:dyDescent="0.25">
      <c r="A16">
        <v>30.190972222226264</v>
      </c>
      <c r="B16">
        <v>15.399072841018016</v>
      </c>
      <c r="C16">
        <v>15.002226870712633</v>
      </c>
      <c r="D16">
        <v>24.35687209847098</v>
      </c>
      <c r="E16">
        <v>0.73988542627973142</v>
      </c>
      <c r="F16">
        <v>4.6984970678975353</v>
      </c>
      <c r="G16">
        <v>2.4258891445366975</v>
      </c>
    </row>
    <row r="17" spans="1:7" x14ac:dyDescent="0.25">
      <c r="A17">
        <v>34.009027777778101</v>
      </c>
      <c r="B17">
        <v>13.905462608182246</v>
      </c>
      <c r="C17">
        <v>13.552857849256561</v>
      </c>
      <c r="D17">
        <v>21.857475474537566</v>
      </c>
      <c r="E17">
        <v>0.53087950316190002</v>
      </c>
      <c r="F17">
        <v>4.4458790110074382</v>
      </c>
      <c r="G17">
        <v>2.4489785094546694</v>
      </c>
    </row>
    <row r="18" spans="1:7" x14ac:dyDescent="0.25">
      <c r="A18">
        <v>35.27847222222772</v>
      </c>
      <c r="B18">
        <v>13.553458782992607</v>
      </c>
      <c r="C18">
        <v>13.227410272043493</v>
      </c>
      <c r="D18">
        <v>20.877876684129077</v>
      </c>
      <c r="E18">
        <v>0.5378878668362046</v>
      </c>
      <c r="F18">
        <v>4.3492319992968476</v>
      </c>
      <c r="G18">
        <v>2.3977803524625854</v>
      </c>
    </row>
    <row r="19" spans="1:7" x14ac:dyDescent="0.25">
      <c r="A19">
        <v>38.256250000005821</v>
      </c>
      <c r="B19">
        <v>12.852893243763445</v>
      </c>
      <c r="C19">
        <v>12.520508100976052</v>
      </c>
      <c r="D19">
        <v>19.136367723402984</v>
      </c>
      <c r="E19">
        <v>0.3490740031946663</v>
      </c>
      <c r="F19">
        <v>3.9661872091027832</v>
      </c>
      <c r="G19">
        <v>2.3067614066988829</v>
      </c>
    </row>
    <row r="20" spans="1:7" x14ac:dyDescent="0.25">
      <c r="A20">
        <v>40.981250000004366</v>
      </c>
      <c r="B20">
        <v>12.178679727288342</v>
      </c>
      <c r="C20">
        <v>11.904476385924765</v>
      </c>
      <c r="D20">
        <v>17.773802594280426</v>
      </c>
      <c r="E20">
        <v>6.1386572163915631E-2</v>
      </c>
      <c r="F20">
        <v>3.6376345501509975</v>
      </c>
      <c r="G20">
        <v>2.1586883055942847</v>
      </c>
    </row>
    <row r="21" spans="1:7" x14ac:dyDescent="0.25">
      <c r="A21">
        <v>44.96</v>
      </c>
      <c r="B21">
        <v>11.4808</v>
      </c>
      <c r="C21">
        <v>11.292999999999999</v>
      </c>
      <c r="D21">
        <v>16.032</v>
      </c>
      <c r="E21">
        <v>0.31588074825031082</v>
      </c>
      <c r="F21">
        <v>3.0332839954131487</v>
      </c>
      <c r="G21">
        <v>2.0676693598305826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B13" zoomScale="115" zoomScaleNormal="115" workbookViewId="0">
      <selection activeCell="S46" sqref="S46"/>
    </sheetView>
  </sheetViews>
  <sheetFormatPr defaultRowHeight="15" x14ac:dyDescent="0.25"/>
  <sheetData>
    <row r="1" spans="1:10" x14ac:dyDescent="0.25">
      <c r="B1" s="1">
        <v>44397</v>
      </c>
      <c r="C1" s="1">
        <v>44400</v>
      </c>
      <c r="D1" s="1">
        <v>44403</v>
      </c>
      <c r="E1" s="1">
        <v>44406</v>
      </c>
      <c r="F1" s="1">
        <v>44410</v>
      </c>
      <c r="G1" s="1">
        <v>44414</v>
      </c>
      <c r="H1" s="1">
        <v>44432</v>
      </c>
      <c r="I1" t="s">
        <v>12</v>
      </c>
    </row>
    <row r="2" spans="1:10" x14ac:dyDescent="0.25">
      <c r="B2" s="2">
        <v>0</v>
      </c>
      <c r="C2" s="2">
        <f>C1-$B$1</f>
        <v>3</v>
      </c>
      <c r="D2" s="2">
        <f t="shared" ref="D2:H2" si="0">D1-$B$1</f>
        <v>6</v>
      </c>
      <c r="E2" s="2">
        <f t="shared" si="0"/>
        <v>9</v>
      </c>
      <c r="F2" s="2">
        <f t="shared" si="0"/>
        <v>13</v>
      </c>
      <c r="G2" s="2">
        <f t="shared" si="0"/>
        <v>17</v>
      </c>
      <c r="H2" s="2">
        <f t="shared" si="0"/>
        <v>35</v>
      </c>
      <c r="I2" t="s">
        <v>13</v>
      </c>
      <c r="J2" t="s">
        <v>14</v>
      </c>
    </row>
    <row r="3" spans="1:10" x14ac:dyDescent="0.25">
      <c r="A3" t="s">
        <v>0</v>
      </c>
      <c r="B3">
        <v>104.25</v>
      </c>
      <c r="C3">
        <v>100.69</v>
      </c>
      <c r="D3">
        <v>99.82</v>
      </c>
      <c r="E3">
        <v>99.38</v>
      </c>
      <c r="F3">
        <v>98.96</v>
      </c>
      <c r="G3">
        <v>98.91</v>
      </c>
      <c r="H3">
        <v>98.76</v>
      </c>
      <c r="I3">
        <f>(H3-G3)/G3*100</f>
        <v>-0.15165301789504751</v>
      </c>
      <c r="J3">
        <f>(F3-B3)/B3*100</f>
        <v>-5.0743405275779443</v>
      </c>
    </row>
    <row r="4" spans="1:10" x14ac:dyDescent="0.25">
      <c r="A4" t="s">
        <v>1</v>
      </c>
      <c r="B4">
        <v>114.69</v>
      </c>
      <c r="C4">
        <v>110.91</v>
      </c>
      <c r="D4">
        <v>110.05</v>
      </c>
      <c r="E4">
        <v>109.51</v>
      </c>
      <c r="F4">
        <v>109.05</v>
      </c>
      <c r="G4">
        <v>108.97</v>
      </c>
      <c r="H4">
        <v>108.79</v>
      </c>
      <c r="I4">
        <f t="shared" ref="I4:I14" si="1">(H4-G4)/G4*100</f>
        <v>-0.16518307791134498</v>
      </c>
      <c r="J4">
        <f t="shared" ref="J4:J14" si="2">(F4-B4)/B4*100</f>
        <v>-4.9176039759351298</v>
      </c>
    </row>
    <row r="5" spans="1:10" x14ac:dyDescent="0.25">
      <c r="A5" t="s">
        <v>2</v>
      </c>
      <c r="B5">
        <v>103.15</v>
      </c>
      <c r="C5">
        <v>99.29</v>
      </c>
      <c r="D5">
        <v>98.56</v>
      </c>
      <c r="E5">
        <v>98.17</v>
      </c>
      <c r="F5">
        <v>97.86</v>
      </c>
      <c r="G5">
        <v>97.9</v>
      </c>
      <c r="H5">
        <v>97.84</v>
      </c>
      <c r="I5">
        <f t="shared" si="1"/>
        <v>-6.1287027579164731E-2</v>
      </c>
      <c r="J5">
        <f t="shared" si="2"/>
        <v>-5.1284537081919597</v>
      </c>
    </row>
    <row r="6" spans="1:10" x14ac:dyDescent="0.25">
      <c r="A6" t="s">
        <v>3</v>
      </c>
      <c r="B6">
        <v>117.91</v>
      </c>
      <c r="C6">
        <v>113.86</v>
      </c>
      <c r="D6">
        <v>112.89</v>
      </c>
      <c r="E6">
        <v>112.31</v>
      </c>
      <c r="F6">
        <v>111.85</v>
      </c>
      <c r="G6">
        <v>111.75</v>
      </c>
      <c r="H6">
        <v>111.54</v>
      </c>
      <c r="I6">
        <f t="shared" si="1"/>
        <v>-0.18791946308724272</v>
      </c>
      <c r="J6">
        <f t="shared" si="2"/>
        <v>-5.1395131880247673</v>
      </c>
    </row>
    <row r="7" spans="1:10" x14ac:dyDescent="0.25">
      <c r="A7" t="s">
        <v>5</v>
      </c>
      <c r="B7">
        <v>101.08</v>
      </c>
      <c r="C7">
        <v>98.62</v>
      </c>
      <c r="D7">
        <v>97.8</v>
      </c>
      <c r="E7">
        <v>97.32</v>
      </c>
      <c r="F7">
        <v>96.73</v>
      </c>
      <c r="G7">
        <v>96.55</v>
      </c>
      <c r="H7">
        <v>96.07</v>
      </c>
      <c r="I7">
        <f t="shared" si="1"/>
        <v>-0.49715173485241221</v>
      </c>
      <c r="J7">
        <f t="shared" si="2"/>
        <v>-4.303521962801736</v>
      </c>
    </row>
    <row r="8" spans="1:10" x14ac:dyDescent="0.25">
      <c r="A8" t="s">
        <v>6</v>
      </c>
      <c r="B8">
        <v>116.86</v>
      </c>
      <c r="C8">
        <v>113.87</v>
      </c>
      <c r="D8">
        <v>112.86</v>
      </c>
      <c r="E8">
        <v>112.28</v>
      </c>
      <c r="F8">
        <v>111.57</v>
      </c>
      <c r="G8">
        <v>111.34</v>
      </c>
      <c r="H8">
        <v>110.74</v>
      </c>
      <c r="I8">
        <f t="shared" si="1"/>
        <v>-0.53888988683313144</v>
      </c>
      <c r="J8">
        <f t="shared" si="2"/>
        <v>-4.5267841862057212</v>
      </c>
    </row>
    <row r="9" spans="1:10" x14ac:dyDescent="0.25">
      <c r="A9" t="s">
        <v>7</v>
      </c>
      <c r="B9">
        <v>113.94</v>
      </c>
      <c r="C9">
        <v>110.55</v>
      </c>
      <c r="D9">
        <v>109.6</v>
      </c>
      <c r="E9">
        <v>109.08</v>
      </c>
      <c r="F9">
        <v>108.44</v>
      </c>
      <c r="G9">
        <v>108.27</v>
      </c>
      <c r="H9">
        <v>107.82</v>
      </c>
      <c r="I9">
        <f t="shared" si="1"/>
        <v>-0.41562759767248808</v>
      </c>
      <c r="J9">
        <f t="shared" si="2"/>
        <v>-4.8271019835000883</v>
      </c>
    </row>
    <row r="10" spans="1:10" x14ac:dyDescent="0.25">
      <c r="A10" t="s">
        <v>8</v>
      </c>
      <c r="B10">
        <v>102.16</v>
      </c>
      <c r="C10">
        <v>99.19</v>
      </c>
      <c r="D10">
        <v>98.31</v>
      </c>
      <c r="E10">
        <v>97.84</v>
      </c>
      <c r="F10">
        <v>97.26</v>
      </c>
      <c r="G10">
        <v>97.13</v>
      </c>
      <c r="H10">
        <v>96.77</v>
      </c>
      <c r="I10">
        <f t="shared" si="1"/>
        <v>-0.37063729022958863</v>
      </c>
      <c r="J10">
        <f t="shared" si="2"/>
        <v>-4.7963978073609939</v>
      </c>
    </row>
    <row r="11" spans="1:10" x14ac:dyDescent="0.25">
      <c r="A11" t="s">
        <v>4</v>
      </c>
      <c r="B11">
        <v>124.48</v>
      </c>
      <c r="C11">
        <v>121.28</v>
      </c>
      <c r="D11">
        <v>120.33</v>
      </c>
      <c r="E11">
        <v>119.68</v>
      </c>
      <c r="F11">
        <v>119.06</v>
      </c>
      <c r="G11">
        <v>118.77</v>
      </c>
      <c r="H11">
        <v>118.12</v>
      </c>
      <c r="I11">
        <f>(H11-G11)/G11*100</f>
        <v>-0.54727624821082044</v>
      </c>
      <c r="J11">
        <f t="shared" si="2"/>
        <v>-4.3541131105398474</v>
      </c>
    </row>
    <row r="12" spans="1:10" x14ac:dyDescent="0.25">
      <c r="A12" t="s">
        <v>9</v>
      </c>
      <c r="B12">
        <v>109.53</v>
      </c>
      <c r="C12">
        <v>106.6</v>
      </c>
      <c r="D12">
        <v>105.74</v>
      </c>
      <c r="E12">
        <v>105.11</v>
      </c>
      <c r="F12">
        <v>104.62</v>
      </c>
      <c r="G12">
        <v>104.42</v>
      </c>
      <c r="H12">
        <v>103.98</v>
      </c>
      <c r="I12">
        <f t="shared" si="1"/>
        <v>-0.4213752154759603</v>
      </c>
      <c r="J12">
        <f t="shared" si="2"/>
        <v>-4.482790103168079</v>
      </c>
    </row>
    <row r="13" spans="1:10" x14ac:dyDescent="0.25">
      <c r="A13" t="s">
        <v>10</v>
      </c>
      <c r="B13">
        <v>134.05000000000001</v>
      </c>
      <c r="C13">
        <v>130.57</v>
      </c>
      <c r="D13">
        <v>129.51</v>
      </c>
      <c r="E13">
        <v>128.82</v>
      </c>
      <c r="F13">
        <v>128.15</v>
      </c>
      <c r="G13">
        <v>127.86</v>
      </c>
      <c r="H13">
        <v>127.25</v>
      </c>
      <c r="I13">
        <f t="shared" si="1"/>
        <v>-0.47708431096511766</v>
      </c>
      <c r="J13">
        <f t="shared" si="2"/>
        <v>-4.4013427825438312</v>
      </c>
    </row>
    <row r="14" spans="1:10" x14ac:dyDescent="0.25">
      <c r="A14" t="s">
        <v>11</v>
      </c>
      <c r="B14">
        <v>130.80000000000001</v>
      </c>
      <c r="C14">
        <v>127.22</v>
      </c>
      <c r="D14">
        <v>126.24</v>
      </c>
      <c r="E14">
        <v>125.55</v>
      </c>
      <c r="F14">
        <v>124.92</v>
      </c>
      <c r="G14">
        <v>124.66</v>
      </c>
      <c r="H14">
        <v>123.98</v>
      </c>
      <c r="I14">
        <f t="shared" si="1"/>
        <v>-0.54548371570671639</v>
      </c>
      <c r="J14">
        <f t="shared" si="2"/>
        <v>-4.4954128440367045</v>
      </c>
    </row>
    <row r="16" spans="1:10" x14ac:dyDescent="0.25">
      <c r="B16" t="s">
        <v>32</v>
      </c>
    </row>
    <row r="17" spans="1:8" x14ac:dyDescent="0.25">
      <c r="B17">
        <v>0</v>
      </c>
      <c r="C17">
        <v>3</v>
      </c>
      <c r="D17">
        <v>6</v>
      </c>
      <c r="E17">
        <v>9</v>
      </c>
      <c r="F17">
        <v>13</v>
      </c>
      <c r="G17">
        <v>17</v>
      </c>
      <c r="H17">
        <v>35</v>
      </c>
    </row>
    <row r="18" spans="1:8" x14ac:dyDescent="0.25">
      <c r="A18" t="s">
        <v>0</v>
      </c>
      <c r="B18">
        <f>(B3-$H3)/($B3-$H3)*100</f>
        <v>100</v>
      </c>
      <c r="C18">
        <f t="shared" ref="C18:H18" si="3">(C3-$H3)/($B3-$H3)*100</f>
        <v>35.154826958105545</v>
      </c>
      <c r="D18">
        <f t="shared" si="3"/>
        <v>19.307832422586323</v>
      </c>
      <c r="E18">
        <f t="shared" si="3"/>
        <v>11.293260473588177</v>
      </c>
      <c r="F18">
        <f t="shared" si="3"/>
        <v>3.6429872495444231</v>
      </c>
      <c r="G18">
        <f t="shared" si="3"/>
        <v>2.7322404371583171</v>
      </c>
      <c r="H18">
        <f t="shared" si="3"/>
        <v>0</v>
      </c>
    </row>
    <row r="19" spans="1:8" x14ac:dyDescent="0.25">
      <c r="A19" t="s">
        <v>1</v>
      </c>
      <c r="B19">
        <f t="shared" ref="B19:H19" si="4">(B4-$H4)/($B4-$H4)*100</f>
        <v>100</v>
      </c>
      <c r="C19">
        <f t="shared" si="4"/>
        <v>35.932203389830399</v>
      </c>
      <c r="D19">
        <f t="shared" si="4"/>
        <v>21.355932203389706</v>
      </c>
      <c r="E19">
        <f t="shared" si="4"/>
        <v>12.203389830508472</v>
      </c>
      <c r="F19">
        <f t="shared" si="4"/>
        <v>4.4067796610168015</v>
      </c>
      <c r="G19">
        <f t="shared" si="4"/>
        <v>3.0508474576269977</v>
      </c>
      <c r="H19">
        <f t="shared" si="4"/>
        <v>0</v>
      </c>
    </row>
    <row r="20" spans="1:8" x14ac:dyDescent="0.25">
      <c r="A20" t="s">
        <v>2</v>
      </c>
      <c r="B20">
        <f t="shared" ref="B20:H20" si="5">(B5-$H5)/($B5-$H5)*100</f>
        <v>100</v>
      </c>
      <c r="C20">
        <f t="shared" si="5"/>
        <v>27.306967984934126</v>
      </c>
      <c r="D20">
        <f t="shared" si="5"/>
        <v>13.559322033898278</v>
      </c>
      <c r="E20">
        <f t="shared" si="5"/>
        <v>6.2146892655366877</v>
      </c>
      <c r="F20">
        <f t="shared" si="5"/>
        <v>0.37664783427487786</v>
      </c>
      <c r="G20">
        <f t="shared" si="5"/>
        <v>1.1299435028249012</v>
      </c>
      <c r="H20">
        <f t="shared" si="5"/>
        <v>0</v>
      </c>
    </row>
    <row r="21" spans="1:8" x14ac:dyDescent="0.25">
      <c r="A21" t="s">
        <v>3</v>
      </c>
      <c r="B21">
        <f t="shared" ref="B21:H21" si="6">(B6-$H6)/($B6-$H6)*100</f>
        <v>100</v>
      </c>
      <c r="C21">
        <f t="shared" si="6"/>
        <v>36.4207221350078</v>
      </c>
      <c r="D21">
        <f t="shared" si="6"/>
        <v>21.193092621663993</v>
      </c>
      <c r="E21">
        <f t="shared" si="6"/>
        <v>12.087912087912043</v>
      </c>
      <c r="F21">
        <f t="shared" si="6"/>
        <v>4.8665620094189723</v>
      </c>
      <c r="G21">
        <f t="shared" si="6"/>
        <v>3.2967032967032037</v>
      </c>
      <c r="H21">
        <f t="shared" si="6"/>
        <v>0</v>
      </c>
    </row>
    <row r="22" spans="1:8" x14ac:dyDescent="0.25">
      <c r="A22" t="s">
        <v>5</v>
      </c>
      <c r="B22">
        <f t="shared" ref="B22:H22" si="7">(B7-$H7)/($B7-$H7)*100</f>
        <v>100</v>
      </c>
      <c r="C22">
        <f t="shared" si="7"/>
        <v>50.898203592814554</v>
      </c>
      <c r="D22">
        <f t="shared" si="7"/>
        <v>34.530938123752541</v>
      </c>
      <c r="E22">
        <f t="shared" si="7"/>
        <v>24.950099800399176</v>
      </c>
      <c r="F22">
        <f t="shared" si="7"/>
        <v>13.173652694610979</v>
      </c>
      <c r="G22">
        <f t="shared" si="7"/>
        <v>9.5808383233533636</v>
      </c>
      <c r="H22">
        <f t="shared" si="7"/>
        <v>0</v>
      </c>
    </row>
    <row r="23" spans="1:8" x14ac:dyDescent="0.25">
      <c r="A23" t="s">
        <v>6</v>
      </c>
      <c r="B23">
        <f t="shared" ref="B23:H23" si="8">(B8-$H8)/($B8-$H8)*100</f>
        <v>100</v>
      </c>
      <c r="C23">
        <f t="shared" si="8"/>
        <v>51.143790849673323</v>
      </c>
      <c r="D23">
        <f t="shared" si="8"/>
        <v>34.640522875817041</v>
      </c>
      <c r="E23">
        <f t="shared" si="8"/>
        <v>25.163398692810539</v>
      </c>
      <c r="F23">
        <f t="shared" si="8"/>
        <v>13.562091503267936</v>
      </c>
      <c r="G23">
        <f t="shared" si="8"/>
        <v>9.8039215686275831</v>
      </c>
      <c r="H23">
        <f t="shared" si="8"/>
        <v>0</v>
      </c>
    </row>
    <row r="24" spans="1:8" x14ac:dyDescent="0.25">
      <c r="A24" t="s">
        <v>7</v>
      </c>
      <c r="B24">
        <f t="shared" ref="B24:H24" si="9">(B9-$H9)/($B9-$H9)*100</f>
        <v>100</v>
      </c>
      <c r="C24">
        <f t="shared" si="9"/>
        <v>44.607843137254932</v>
      </c>
      <c r="D24">
        <f t="shared" si="9"/>
        <v>29.084967320261434</v>
      </c>
      <c r="E24">
        <f t="shared" si="9"/>
        <v>20.588235294117716</v>
      </c>
      <c r="F24">
        <f t="shared" si="9"/>
        <v>10.130718954248433</v>
      </c>
      <c r="G24">
        <f t="shared" si="9"/>
        <v>7.3529411764706287</v>
      </c>
      <c r="H24">
        <f t="shared" si="9"/>
        <v>0</v>
      </c>
    </row>
    <row r="25" spans="1:8" x14ac:dyDescent="0.25">
      <c r="A25" t="s">
        <v>8</v>
      </c>
      <c r="B25">
        <f t="shared" ref="B25:H25" si="10">(B10-$H10)/($B10-$H10)*100</f>
        <v>100</v>
      </c>
      <c r="C25">
        <f t="shared" si="10"/>
        <v>44.8979591836735</v>
      </c>
      <c r="D25">
        <f t="shared" si="10"/>
        <v>28.571428571428687</v>
      </c>
      <c r="E25">
        <f t="shared" si="10"/>
        <v>19.851576994434271</v>
      </c>
      <c r="F25">
        <f t="shared" si="10"/>
        <v>9.0909090909092587</v>
      </c>
      <c r="G25">
        <f t="shared" si="10"/>
        <v>6.6790352504638104</v>
      </c>
      <c r="H25">
        <f t="shared" si="10"/>
        <v>0</v>
      </c>
    </row>
    <row r="26" spans="1:8" x14ac:dyDescent="0.25">
      <c r="A26" t="s">
        <v>4</v>
      </c>
      <c r="B26">
        <f t="shared" ref="B26:H26" si="11">(B11-$H11)/($B11-$H11)*100</f>
        <v>100</v>
      </c>
      <c r="C26">
        <f t="shared" si="11"/>
        <v>49.685534591194916</v>
      </c>
      <c r="D26">
        <f t="shared" si="11"/>
        <v>34.748427672955877</v>
      </c>
      <c r="E26">
        <f t="shared" si="11"/>
        <v>24.528301886792491</v>
      </c>
      <c r="F26">
        <f t="shared" si="11"/>
        <v>14.779874213836445</v>
      </c>
      <c r="G26">
        <f t="shared" si="11"/>
        <v>10.22012578616339</v>
      </c>
      <c r="H26">
        <f t="shared" si="11"/>
        <v>0</v>
      </c>
    </row>
    <row r="27" spans="1:8" x14ac:dyDescent="0.25">
      <c r="A27" t="s">
        <v>9</v>
      </c>
      <c r="B27">
        <f t="shared" ref="B27:H27" si="12">(B12-$H12)/($B12-$H12)*100</f>
        <v>100</v>
      </c>
      <c r="C27">
        <f t="shared" si="12"/>
        <v>47.207207207207055</v>
      </c>
      <c r="D27">
        <f t="shared" si="12"/>
        <v>31.711711711711565</v>
      </c>
      <c r="E27">
        <f t="shared" si="12"/>
        <v>20.360360360360289</v>
      </c>
      <c r="F27">
        <f t="shared" si="12"/>
        <v>11.531531531531549</v>
      </c>
      <c r="G27">
        <f t="shared" si="12"/>
        <v>7.9279279279278914</v>
      </c>
      <c r="H27">
        <f t="shared" si="12"/>
        <v>0</v>
      </c>
    </row>
    <row r="28" spans="1:8" x14ac:dyDescent="0.25">
      <c r="A28" t="s">
        <v>10</v>
      </c>
      <c r="B28">
        <f t="shared" ref="B28:H28" si="13">(B13-$H13)/($B13-$H13)*100</f>
        <v>100</v>
      </c>
      <c r="C28">
        <f t="shared" si="13"/>
        <v>48.823529411764518</v>
      </c>
      <c r="D28">
        <f t="shared" si="13"/>
        <v>33.235294117646866</v>
      </c>
      <c r="E28">
        <f t="shared" si="13"/>
        <v>23.08823529411751</v>
      </c>
      <c r="F28">
        <f t="shared" si="13"/>
        <v>13.23529411764712</v>
      </c>
      <c r="G28">
        <f t="shared" si="13"/>
        <v>8.9705882352940947</v>
      </c>
      <c r="H28">
        <f t="shared" si="13"/>
        <v>0</v>
      </c>
    </row>
    <row r="29" spans="1:8" x14ac:dyDescent="0.25">
      <c r="A29" t="s">
        <v>11</v>
      </c>
      <c r="B29">
        <f t="shared" ref="B29:H29" si="14">(B14-$H14)/($B14-$H14)*100</f>
        <v>100</v>
      </c>
      <c r="C29">
        <f t="shared" si="14"/>
        <v>47.507331378298993</v>
      </c>
      <c r="D29">
        <f t="shared" si="14"/>
        <v>33.137829912023292</v>
      </c>
      <c r="E29">
        <f t="shared" si="14"/>
        <v>23.020527859237411</v>
      </c>
      <c r="F29">
        <f t="shared" si="14"/>
        <v>13.782991202345993</v>
      </c>
      <c r="G29">
        <f t="shared" si="14"/>
        <v>9.9706744868034001</v>
      </c>
      <c r="H29">
        <f t="shared" si="14"/>
        <v>0</v>
      </c>
    </row>
    <row r="31" spans="1:8" x14ac:dyDescent="0.25">
      <c r="A31" t="s">
        <v>16</v>
      </c>
      <c r="B31" s="2">
        <f>B2</f>
        <v>0</v>
      </c>
      <c r="C31" s="7">
        <f t="shared" ref="C31:H31" si="15">C2</f>
        <v>3</v>
      </c>
      <c r="D31" s="7">
        <f t="shared" si="15"/>
        <v>6</v>
      </c>
      <c r="E31" s="7">
        <f t="shared" si="15"/>
        <v>9</v>
      </c>
      <c r="F31" s="7">
        <f t="shared" si="15"/>
        <v>13</v>
      </c>
      <c r="G31" s="7">
        <f t="shared" si="15"/>
        <v>17</v>
      </c>
      <c r="H31" s="7">
        <f t="shared" si="15"/>
        <v>35</v>
      </c>
    </row>
    <row r="32" spans="1:8" x14ac:dyDescent="0.25">
      <c r="A32" s="6" t="s">
        <v>29</v>
      </c>
      <c r="B32">
        <f>AVERAGE(B18:B21)</f>
        <v>100</v>
      </c>
      <c r="C32">
        <f t="shared" ref="C32:H32" si="16">AVERAGE(C18:C21)</f>
        <v>33.703680116969466</v>
      </c>
      <c r="D32">
        <f t="shared" si="16"/>
        <v>18.854044820384573</v>
      </c>
      <c r="E32">
        <f t="shared" si="16"/>
        <v>10.449812914386344</v>
      </c>
      <c r="F32">
        <f t="shared" si="16"/>
        <v>3.3232441885637689</v>
      </c>
      <c r="G32">
        <f t="shared" si="16"/>
        <v>2.5524336735783546</v>
      </c>
      <c r="H32">
        <f t="shared" si="16"/>
        <v>0</v>
      </c>
    </row>
    <row r="33" spans="1:8" x14ac:dyDescent="0.25">
      <c r="A33" t="s">
        <v>30</v>
      </c>
      <c r="B33">
        <f>AVERAGE(B22:B25)</f>
        <v>100</v>
      </c>
      <c r="C33">
        <f t="shared" ref="C33:H33" si="17">AVERAGE(C22:C25)</f>
        <v>47.886949190854075</v>
      </c>
      <c r="D33">
        <f t="shared" si="17"/>
        <v>31.706964222814921</v>
      </c>
      <c r="E33">
        <f t="shared" si="17"/>
        <v>22.638327695440427</v>
      </c>
      <c r="F33">
        <f t="shared" si="17"/>
        <v>11.489343060759152</v>
      </c>
      <c r="G33">
        <f t="shared" si="17"/>
        <v>8.3541840797288476</v>
      </c>
      <c r="H33">
        <f t="shared" si="17"/>
        <v>0</v>
      </c>
    </row>
    <row r="34" spans="1:8" x14ac:dyDescent="0.25">
      <c r="A34" t="s">
        <v>31</v>
      </c>
      <c r="B34">
        <f>AVERAGE(B26:B29)</f>
        <v>100</v>
      </c>
      <c r="C34">
        <f t="shared" ref="C34:H34" si="18">AVERAGE(C26:C29)</f>
        <v>48.305900647116374</v>
      </c>
      <c r="D34">
        <f t="shared" si="18"/>
        <v>33.208315853584395</v>
      </c>
      <c r="E34">
        <f t="shared" si="18"/>
        <v>22.749356350126924</v>
      </c>
      <c r="F34">
        <f t="shared" si="18"/>
        <v>13.332422766340276</v>
      </c>
      <c r="G34">
        <f t="shared" si="18"/>
        <v>9.2723291090471953</v>
      </c>
      <c r="H34">
        <f t="shared" si="18"/>
        <v>0</v>
      </c>
    </row>
    <row r="36" spans="1:8" x14ac:dyDescent="0.25">
      <c r="A36" s="6" t="s">
        <v>29</v>
      </c>
      <c r="B36">
        <f>_xlfn.STDEV.S(B18:B21)</f>
        <v>0</v>
      </c>
      <c r="C36">
        <f t="shared" ref="C36:H36" si="19">_xlfn.STDEV.S(C18:C21)</f>
        <v>4.296214867381785</v>
      </c>
      <c r="D36">
        <f t="shared" si="19"/>
        <v>3.6501414432667318</v>
      </c>
      <c r="E36">
        <f t="shared" si="19"/>
        <v>2.8522550732844811</v>
      </c>
      <c r="F36">
        <f t="shared" si="19"/>
        <v>2.0281801955108363</v>
      </c>
      <c r="G36">
        <f t="shared" si="19"/>
        <v>0.97607416558295534</v>
      </c>
      <c r="H36">
        <f t="shared" si="19"/>
        <v>0</v>
      </c>
    </row>
    <row r="37" spans="1:8" x14ac:dyDescent="0.25">
      <c r="A37" t="s">
        <v>30</v>
      </c>
      <c r="B37">
        <f>_xlfn.STDEV.S(B22:B25)</f>
        <v>0</v>
      </c>
      <c r="C37">
        <f t="shared" ref="C37:H37" si="20">_xlfn.STDEV.S(C22:C25)</f>
        <v>3.6222124195820231</v>
      </c>
      <c r="D37">
        <f t="shared" si="20"/>
        <v>3.3310181897779461</v>
      </c>
      <c r="E37">
        <f t="shared" si="20"/>
        <v>2.8100493548776146</v>
      </c>
      <c r="F37">
        <f t="shared" si="20"/>
        <v>2.2159670589557261</v>
      </c>
      <c r="G37">
        <f t="shared" si="20"/>
        <v>1.5721567321817602</v>
      </c>
      <c r="H37">
        <f t="shared" si="20"/>
        <v>0</v>
      </c>
    </row>
    <row r="38" spans="1:8" x14ac:dyDescent="0.25">
      <c r="A38" t="s">
        <v>31</v>
      </c>
      <c r="B38">
        <f>_xlfn.STDEV.S(B26:B29)</f>
        <v>0</v>
      </c>
      <c r="C38">
        <f t="shared" ref="C38:H38" si="21">_xlfn.STDEV.S(C26:C29)</f>
        <v>1.1570320522273321</v>
      </c>
      <c r="D38">
        <f t="shared" si="21"/>
        <v>1.2406267862560745</v>
      </c>
      <c r="E38">
        <f t="shared" si="21"/>
        <v>1.7378455999289117</v>
      </c>
      <c r="F38">
        <f t="shared" si="21"/>
        <v>1.3602415009097042</v>
      </c>
      <c r="G38">
        <f t="shared" si="21"/>
        <v>1.0463375647903532</v>
      </c>
      <c r="H38">
        <f t="shared" si="21"/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I16" sqref="I16"/>
    </sheetView>
  </sheetViews>
  <sheetFormatPr defaultRowHeight="15" x14ac:dyDescent="0.25"/>
  <cols>
    <col min="1" max="1" width="9.140625" bestFit="1" customWidth="1"/>
  </cols>
  <sheetData>
    <row r="1" spans="1:11" x14ac:dyDescent="0.25"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25">
      <c r="A2" s="9">
        <v>44798</v>
      </c>
      <c r="B2">
        <v>100.15</v>
      </c>
      <c r="C2">
        <v>103.14</v>
      </c>
      <c r="D2">
        <v>109.44</v>
      </c>
      <c r="E2">
        <v>97.69</v>
      </c>
      <c r="F2">
        <v>95.82</v>
      </c>
      <c r="G2">
        <v>92.98</v>
      </c>
      <c r="H2">
        <v>90.13</v>
      </c>
      <c r="I2">
        <v>90.78</v>
      </c>
      <c r="J2">
        <v>88.62</v>
      </c>
    </row>
    <row r="3" spans="1:11" x14ac:dyDescent="0.25">
      <c r="A3" s="1">
        <v>44802</v>
      </c>
      <c r="B3">
        <v>93.98</v>
      </c>
      <c r="C3">
        <v>96.42</v>
      </c>
      <c r="D3">
        <v>102.62</v>
      </c>
      <c r="E3">
        <v>92.21</v>
      </c>
      <c r="F3">
        <v>92.12</v>
      </c>
      <c r="G3">
        <v>88.97</v>
      </c>
      <c r="H3">
        <v>84.72</v>
      </c>
      <c r="I3">
        <v>85.48</v>
      </c>
      <c r="J3">
        <v>83.9</v>
      </c>
    </row>
    <row r="4" spans="1:11" x14ac:dyDescent="0.25">
      <c r="A4" s="1">
        <v>44806</v>
      </c>
      <c r="B4">
        <v>94</v>
      </c>
      <c r="C4">
        <v>96.43</v>
      </c>
      <c r="D4">
        <v>102.65</v>
      </c>
      <c r="E4">
        <v>92.28</v>
      </c>
      <c r="F4">
        <v>92.11</v>
      </c>
      <c r="G4">
        <v>89.01</v>
      </c>
      <c r="H4">
        <v>84.69</v>
      </c>
      <c r="I4">
        <v>85.46</v>
      </c>
      <c r="J4">
        <v>83.88</v>
      </c>
    </row>
    <row r="6" spans="1:11" x14ac:dyDescent="0.25">
      <c r="A6" t="s">
        <v>47</v>
      </c>
    </row>
    <row r="7" spans="1:11" x14ac:dyDescent="0.25">
      <c r="A7" s="1">
        <v>44806</v>
      </c>
      <c r="B7">
        <v>94.89</v>
      </c>
      <c r="C7">
        <v>97.34</v>
      </c>
      <c r="D7">
        <v>103.51</v>
      </c>
      <c r="E7">
        <v>93.11</v>
      </c>
      <c r="F7">
        <v>93.05</v>
      </c>
      <c r="G7">
        <v>89.9</v>
      </c>
      <c r="H7">
        <v>85.59</v>
      </c>
      <c r="I7">
        <v>86.37</v>
      </c>
      <c r="J7">
        <v>84.78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V24" sqref="V24"/>
    </sheetView>
  </sheetViews>
  <sheetFormatPr defaultRowHeight="15" x14ac:dyDescent="0.25"/>
  <cols>
    <col min="1" max="1" width="18.85546875" customWidth="1"/>
    <col min="14" max="14" width="11.85546875" bestFit="1" customWidth="1"/>
  </cols>
  <sheetData>
    <row r="1" spans="1:22" x14ac:dyDescent="0.25">
      <c r="A1" t="s">
        <v>15</v>
      </c>
      <c r="B1" s="3">
        <v>0.35069444444444442</v>
      </c>
      <c r="C1" s="3">
        <v>0.35069444444444442</v>
      </c>
      <c r="D1" s="3">
        <v>0.35069444444444442</v>
      </c>
      <c r="E1" s="3">
        <v>0.3756944444444445</v>
      </c>
      <c r="F1" s="3">
        <v>0.3756944444444445</v>
      </c>
      <c r="G1" s="3">
        <v>0.3756944444444445</v>
      </c>
      <c r="H1" s="3">
        <v>0.39930555555555558</v>
      </c>
      <c r="I1" s="3">
        <v>0.39930555555555558</v>
      </c>
      <c r="J1" s="3">
        <v>0.39930555555555558</v>
      </c>
      <c r="M1" s="11" t="s">
        <v>17</v>
      </c>
      <c r="N1" t="s">
        <v>37</v>
      </c>
      <c r="O1" t="s">
        <v>38</v>
      </c>
      <c r="P1" t="s">
        <v>39</v>
      </c>
      <c r="Q1" t="s">
        <v>40</v>
      </c>
      <c r="R1" t="s">
        <v>42</v>
      </c>
      <c r="S1" t="s">
        <v>41</v>
      </c>
      <c r="T1" t="s">
        <v>43</v>
      </c>
      <c r="U1" t="s">
        <v>44</v>
      </c>
      <c r="V1" t="s">
        <v>45</v>
      </c>
    </row>
    <row r="2" spans="1:22" x14ac:dyDescent="0.25">
      <c r="A2" t="s">
        <v>18</v>
      </c>
      <c r="B2" t="s">
        <v>37</v>
      </c>
      <c r="C2" t="s">
        <v>38</v>
      </c>
      <c r="D2" t="s">
        <v>39</v>
      </c>
      <c r="E2" t="s">
        <v>40</v>
      </c>
      <c r="F2" t="s">
        <v>42</v>
      </c>
      <c r="G2" t="s">
        <v>41</v>
      </c>
      <c r="H2" t="s">
        <v>43</v>
      </c>
      <c r="I2" t="s">
        <v>44</v>
      </c>
      <c r="J2" t="s">
        <v>45</v>
      </c>
      <c r="M2" s="11"/>
      <c r="N2">
        <v>94.89</v>
      </c>
      <c r="O2">
        <v>97.34</v>
      </c>
      <c r="P2">
        <v>103.51</v>
      </c>
      <c r="Q2">
        <v>93.11</v>
      </c>
      <c r="R2">
        <v>89.9</v>
      </c>
      <c r="S2">
        <v>93.05</v>
      </c>
      <c r="T2">
        <v>85.59</v>
      </c>
      <c r="U2">
        <v>86.37</v>
      </c>
      <c r="V2">
        <v>84.78</v>
      </c>
    </row>
    <row r="3" spans="1:22" ht="12.95" customHeight="1" x14ac:dyDescent="0.25">
      <c r="A3">
        <v>1</v>
      </c>
      <c r="B3">
        <v>96.66</v>
      </c>
      <c r="C3">
        <v>99.59</v>
      </c>
      <c r="D3">
        <v>105.8</v>
      </c>
      <c r="E3">
        <v>94.02</v>
      </c>
      <c r="F3">
        <v>90.67</v>
      </c>
      <c r="G3">
        <v>94.36</v>
      </c>
      <c r="H3">
        <v>86.72</v>
      </c>
      <c r="I3">
        <v>87.66</v>
      </c>
      <c r="J3">
        <v>85.94</v>
      </c>
    </row>
    <row r="4" spans="1:22" x14ac:dyDescent="0.25">
      <c r="A4">
        <v>3</v>
      </c>
      <c r="B4">
        <v>98.09</v>
      </c>
      <c r="C4">
        <v>100.84</v>
      </c>
      <c r="D4">
        <v>107.31</v>
      </c>
      <c r="E4">
        <v>94.96</v>
      </c>
      <c r="F4" s="5">
        <v>91.55</v>
      </c>
      <c r="G4" s="5">
        <v>95.3</v>
      </c>
      <c r="H4" s="5">
        <v>87.6</v>
      </c>
      <c r="I4" s="5">
        <v>88.48</v>
      </c>
      <c r="J4" s="5">
        <v>86.57</v>
      </c>
      <c r="M4" t="s">
        <v>28</v>
      </c>
      <c r="N4" t="s">
        <v>37</v>
      </c>
      <c r="O4" t="s">
        <v>38</v>
      </c>
      <c r="P4" t="s">
        <v>39</v>
      </c>
      <c r="Q4" t="s">
        <v>40</v>
      </c>
      <c r="R4" t="s">
        <v>41</v>
      </c>
      <c r="S4" t="s">
        <v>42</v>
      </c>
      <c r="T4" t="s">
        <v>43</v>
      </c>
      <c r="U4" t="s">
        <v>44</v>
      </c>
      <c r="V4" t="s">
        <v>45</v>
      </c>
    </row>
    <row r="5" spans="1:22" x14ac:dyDescent="0.25">
      <c r="A5">
        <v>5</v>
      </c>
      <c r="B5" s="4">
        <v>98.78</v>
      </c>
      <c r="C5" s="4">
        <v>101.52</v>
      </c>
      <c r="D5" s="4">
        <v>108.09</v>
      </c>
      <c r="E5" s="4">
        <v>96.04</v>
      </c>
      <c r="F5" s="4">
        <v>92.66</v>
      </c>
      <c r="G5" s="4">
        <v>96.42</v>
      </c>
      <c r="H5" s="4">
        <v>88.26</v>
      </c>
      <c r="I5" s="4">
        <v>89.09</v>
      </c>
      <c r="J5" s="4">
        <v>87.04</v>
      </c>
      <c r="M5" t="s">
        <v>20</v>
      </c>
      <c r="N5">
        <v>4.8</v>
      </c>
      <c r="O5">
        <v>4.5999999999999996</v>
      </c>
      <c r="P5">
        <v>4.5</v>
      </c>
      <c r="Q5">
        <v>4.7</v>
      </c>
      <c r="R5">
        <v>4.8</v>
      </c>
      <c r="S5">
        <v>4.5999999999999996</v>
      </c>
      <c r="T5">
        <v>4.8</v>
      </c>
      <c r="U5">
        <v>4.8</v>
      </c>
      <c r="V5">
        <v>5</v>
      </c>
    </row>
    <row r="6" spans="1:22" x14ac:dyDescent="0.25">
      <c r="A6">
        <v>10</v>
      </c>
      <c r="B6">
        <v>100.18</v>
      </c>
      <c r="C6">
        <v>102.81</v>
      </c>
      <c r="D6">
        <v>109.3</v>
      </c>
      <c r="E6">
        <v>96.97</v>
      </c>
      <c r="F6" s="5">
        <v>93.61</v>
      </c>
      <c r="G6" s="5">
        <v>97.41</v>
      </c>
      <c r="H6" s="5">
        <v>89.59</v>
      </c>
      <c r="I6" s="5">
        <v>90.27</v>
      </c>
      <c r="J6" s="5">
        <v>87.95</v>
      </c>
      <c r="M6" t="s">
        <v>21</v>
      </c>
      <c r="N6">
        <v>4.7</v>
      </c>
      <c r="O6">
        <v>4.7</v>
      </c>
      <c r="P6">
        <v>4.5</v>
      </c>
      <c r="Q6">
        <v>4.7</v>
      </c>
      <c r="R6">
        <v>4.8</v>
      </c>
      <c r="S6">
        <v>4.5999999999999996</v>
      </c>
      <c r="T6">
        <v>4.9000000000000004</v>
      </c>
      <c r="U6">
        <v>4.8</v>
      </c>
      <c r="V6">
        <v>5.0999999999999996</v>
      </c>
    </row>
    <row r="7" spans="1:22" x14ac:dyDescent="0.25">
      <c r="A7">
        <v>15</v>
      </c>
      <c r="B7">
        <v>101.24</v>
      </c>
      <c r="C7">
        <v>103.82</v>
      </c>
      <c r="D7">
        <v>110.35</v>
      </c>
      <c r="E7">
        <v>98.2</v>
      </c>
      <c r="F7" s="5">
        <v>94.9</v>
      </c>
      <c r="G7" s="5">
        <v>98.74</v>
      </c>
      <c r="H7" s="5">
        <v>90.93</v>
      </c>
      <c r="I7" s="5">
        <v>91.44</v>
      </c>
      <c r="J7" s="5">
        <v>88.79</v>
      </c>
      <c r="M7" t="s">
        <v>25</v>
      </c>
      <c r="N7">
        <v>4.8</v>
      </c>
      <c r="O7">
        <v>4.8</v>
      </c>
      <c r="P7">
        <v>4.5999999999999996</v>
      </c>
      <c r="Q7">
        <v>4.7</v>
      </c>
      <c r="R7">
        <v>5</v>
      </c>
      <c r="S7">
        <v>4.8</v>
      </c>
      <c r="T7">
        <v>4.9000000000000004</v>
      </c>
      <c r="U7">
        <v>4.8</v>
      </c>
      <c r="V7">
        <v>5</v>
      </c>
    </row>
    <row r="8" spans="1:22" x14ac:dyDescent="0.25">
      <c r="A8">
        <v>40</v>
      </c>
      <c r="B8">
        <v>104.99</v>
      </c>
      <c r="C8">
        <v>107.56</v>
      </c>
      <c r="D8">
        <v>114.33</v>
      </c>
      <c r="E8">
        <v>101.99</v>
      </c>
      <c r="F8" s="5">
        <v>98.51</v>
      </c>
      <c r="G8" s="5">
        <v>102.21</v>
      </c>
      <c r="H8" s="5">
        <v>94.59</v>
      </c>
      <c r="I8" s="5">
        <v>94.7</v>
      </c>
      <c r="J8" s="5">
        <v>90.95</v>
      </c>
      <c r="M8" t="s">
        <v>22</v>
      </c>
      <c r="N8">
        <v>5.0999999999999996</v>
      </c>
      <c r="O8">
        <v>4.9000000000000004</v>
      </c>
      <c r="P8">
        <v>5.0999999999999996</v>
      </c>
      <c r="Q8">
        <v>5</v>
      </c>
      <c r="R8">
        <v>4.8</v>
      </c>
      <c r="S8">
        <v>4.8</v>
      </c>
      <c r="T8">
        <v>4.5999999999999996</v>
      </c>
      <c r="U8">
        <v>4.4000000000000004</v>
      </c>
      <c r="V8">
        <v>4.9000000000000004</v>
      </c>
    </row>
    <row r="9" spans="1:22" x14ac:dyDescent="0.25">
      <c r="A9">
        <v>60</v>
      </c>
      <c r="B9">
        <v>105.49</v>
      </c>
      <c r="C9">
        <v>108.26</v>
      </c>
      <c r="D9">
        <v>114.82</v>
      </c>
      <c r="E9">
        <v>103.27</v>
      </c>
      <c r="F9" s="5">
        <v>99.72</v>
      </c>
      <c r="G9" s="5">
        <v>102.64</v>
      </c>
      <c r="H9" s="5">
        <v>94.8</v>
      </c>
      <c r="I9" s="5">
        <v>95.37</v>
      </c>
      <c r="J9" s="5">
        <v>92.46</v>
      </c>
      <c r="M9" t="s">
        <v>23</v>
      </c>
      <c r="N9">
        <v>5.2</v>
      </c>
      <c r="O9">
        <v>4.8</v>
      </c>
      <c r="P9">
        <v>5.2</v>
      </c>
      <c r="Q9">
        <v>5</v>
      </c>
      <c r="R9">
        <v>4.9000000000000004</v>
      </c>
      <c r="S9">
        <v>4.9000000000000004</v>
      </c>
      <c r="T9">
        <v>4.5999999999999996</v>
      </c>
      <c r="U9">
        <v>4.5</v>
      </c>
      <c r="V9">
        <v>4.8</v>
      </c>
    </row>
    <row r="10" spans="1:22" x14ac:dyDescent="0.25">
      <c r="A10">
        <v>480</v>
      </c>
      <c r="B10">
        <v>105.65</v>
      </c>
      <c r="C10">
        <v>108.41</v>
      </c>
      <c r="D10">
        <v>115.04</v>
      </c>
      <c r="E10">
        <v>103.43</v>
      </c>
      <c r="F10" s="5">
        <v>99.92</v>
      </c>
      <c r="G10" s="5">
        <v>102.83</v>
      </c>
      <c r="H10" s="5">
        <v>94.93</v>
      </c>
      <c r="I10" s="5">
        <v>95.54</v>
      </c>
      <c r="J10" s="5">
        <v>93.26</v>
      </c>
      <c r="M10" t="s">
        <v>26</v>
      </c>
      <c r="N10">
        <v>5.0999999999999996</v>
      </c>
      <c r="O10">
        <v>4.9000000000000004</v>
      </c>
      <c r="P10">
        <v>5.2</v>
      </c>
      <c r="Q10">
        <v>5</v>
      </c>
      <c r="R10">
        <v>4.8</v>
      </c>
      <c r="S10">
        <v>4.8</v>
      </c>
      <c r="T10">
        <v>4.8</v>
      </c>
      <c r="U10">
        <v>4.5999999999999996</v>
      </c>
      <c r="V10">
        <v>4.8</v>
      </c>
    </row>
    <row r="11" spans="1:22" x14ac:dyDescent="0.25">
      <c r="A11">
        <v>1440</v>
      </c>
      <c r="B11">
        <v>105.71</v>
      </c>
      <c r="C11">
        <v>108.48</v>
      </c>
      <c r="D11">
        <v>115.15</v>
      </c>
      <c r="E11">
        <v>103.48</v>
      </c>
      <c r="F11" s="5">
        <v>99.94</v>
      </c>
      <c r="G11" s="5">
        <v>102.88</v>
      </c>
      <c r="H11" s="5">
        <v>95.02</v>
      </c>
      <c r="I11" s="5">
        <v>95.65</v>
      </c>
      <c r="J11" s="5">
        <v>93.4</v>
      </c>
    </row>
    <row r="12" spans="1:22" x14ac:dyDescent="0.25">
      <c r="N12" t="s">
        <v>27</v>
      </c>
    </row>
    <row r="13" spans="1:22" x14ac:dyDescent="0.25">
      <c r="B13" t="s">
        <v>19</v>
      </c>
      <c r="N13" t="s">
        <v>37</v>
      </c>
      <c r="O13" t="s">
        <v>38</v>
      </c>
      <c r="P13" t="s">
        <v>39</v>
      </c>
      <c r="Q13" t="s">
        <v>40</v>
      </c>
      <c r="R13" t="s">
        <v>41</v>
      </c>
      <c r="S13" t="s">
        <v>42</v>
      </c>
      <c r="T13" t="s">
        <v>43</v>
      </c>
      <c r="U13" t="s">
        <v>44</v>
      </c>
      <c r="V13" t="s">
        <v>45</v>
      </c>
    </row>
    <row r="14" spans="1:22" x14ac:dyDescent="0.25">
      <c r="A14" t="s">
        <v>18</v>
      </c>
      <c r="B14" t="s">
        <v>37</v>
      </c>
      <c r="C14" t="s">
        <v>38</v>
      </c>
      <c r="D14" t="s">
        <v>39</v>
      </c>
      <c r="E14" t="s">
        <v>40</v>
      </c>
      <c r="F14" t="s">
        <v>42</v>
      </c>
      <c r="G14" t="s">
        <v>41</v>
      </c>
      <c r="H14" t="s">
        <v>43</v>
      </c>
      <c r="I14" t="s">
        <v>44</v>
      </c>
      <c r="J14" t="s">
        <v>45</v>
      </c>
      <c r="M14" t="s">
        <v>24</v>
      </c>
      <c r="N14">
        <v>8.0000000000000004E-4</v>
      </c>
      <c r="O14">
        <v>8.0000000000000004E-4</v>
      </c>
      <c r="P14">
        <v>8.0000000000000004E-4</v>
      </c>
      <c r="Q14">
        <v>8.0000000000000004E-4</v>
      </c>
      <c r="R14">
        <v>8.0000000000000004E-4</v>
      </c>
      <c r="S14">
        <v>8.0000000000000004E-4</v>
      </c>
      <c r="T14">
        <v>8.0000000000000004E-4</v>
      </c>
      <c r="U14">
        <v>8.0000000000000004E-4</v>
      </c>
      <c r="V14">
        <v>8.0000000000000004E-4</v>
      </c>
    </row>
    <row r="15" spans="1:22" x14ac:dyDescent="0.25">
      <c r="A15">
        <f>A3</f>
        <v>1</v>
      </c>
      <c r="B15" s="10">
        <f>(B3-N$2)/N$2*100</f>
        <v>1.8653177363262683</v>
      </c>
      <c r="C15" s="10">
        <f t="shared" ref="C15:J15" si="0">(C3-O$2)/O$2*100</f>
        <v>2.3114855146907747</v>
      </c>
      <c r="D15" s="10">
        <f t="shared" si="0"/>
        <v>2.2123466331755308</v>
      </c>
      <c r="E15" s="10">
        <f t="shared" si="0"/>
        <v>0.97733863172591184</v>
      </c>
      <c r="F15" s="10">
        <f t="shared" si="0"/>
        <v>0.85650723025583531</v>
      </c>
      <c r="G15" s="10">
        <f t="shared" si="0"/>
        <v>1.4078452444922109</v>
      </c>
      <c r="H15" s="10">
        <f t="shared" si="0"/>
        <v>1.3202476924874347</v>
      </c>
      <c r="I15" s="10">
        <f t="shared" si="0"/>
        <v>1.4935741576936343</v>
      </c>
      <c r="J15" s="10">
        <f t="shared" si="0"/>
        <v>1.3682472281198355</v>
      </c>
    </row>
    <row r="16" spans="1:22" x14ac:dyDescent="0.25">
      <c r="A16">
        <f t="shared" ref="A16:A23" si="1">A4</f>
        <v>3</v>
      </c>
      <c r="B16" s="10">
        <f t="shared" ref="B16:B23" si="2">(B4-N$2)/N$2*100</f>
        <v>3.3723258509853546</v>
      </c>
      <c r="C16" s="10">
        <f t="shared" ref="C16:C23" si="3">(C4-O$2)/O$2*100</f>
        <v>3.5956441339634271</v>
      </c>
      <c r="D16" s="10">
        <f t="shared" ref="D16:D23" si="4">(D4-P$2)/P$2*100</f>
        <v>3.6711428847454326</v>
      </c>
      <c r="E16" s="10">
        <f t="shared" ref="E16:E23" si="5">(E4-Q$2)/Q$2*100</f>
        <v>1.986897218343888</v>
      </c>
      <c r="F16" s="10">
        <f t="shared" ref="F16:F23" si="6">(F4-R$2)/R$2*100</f>
        <v>1.8353726362625042</v>
      </c>
      <c r="G16" s="10">
        <f t="shared" ref="G16:G23" si="7">(G4-S$2)/S$2*100</f>
        <v>2.4180548092423431</v>
      </c>
      <c r="H16" s="10">
        <f t="shared" ref="H16:H23" si="8">(H4-T$2)/T$2*100</f>
        <v>2.3484051875218963</v>
      </c>
      <c r="I16" s="10">
        <f t="shared" ref="I16:I23" si="9">(I4-U$2)/U$2*100</f>
        <v>2.4429778858399898</v>
      </c>
      <c r="J16" s="10">
        <f t="shared" ref="J16:J23" si="10">(J4-V$2)/V$2*100</f>
        <v>2.1113470158056051</v>
      </c>
    </row>
    <row r="17" spans="1:10" x14ac:dyDescent="0.25">
      <c r="A17">
        <f t="shared" si="1"/>
        <v>5</v>
      </c>
      <c r="B17" s="10">
        <f t="shared" si="2"/>
        <v>4.0994836126040681</v>
      </c>
      <c r="C17" s="10">
        <f t="shared" si="3"/>
        <v>4.2942264228477427</v>
      </c>
      <c r="D17" s="10">
        <f t="shared" si="4"/>
        <v>4.4246932663510758</v>
      </c>
      <c r="E17" s="10">
        <f t="shared" si="5"/>
        <v>3.1468155944581753</v>
      </c>
      <c r="F17" s="10">
        <f t="shared" si="6"/>
        <v>3.0700778642936495</v>
      </c>
      <c r="G17" s="10">
        <f t="shared" si="7"/>
        <v>3.6217087587318697</v>
      </c>
      <c r="H17" s="10">
        <f t="shared" si="8"/>
        <v>3.1195233087977585</v>
      </c>
      <c r="I17" s="10">
        <f t="shared" si="9"/>
        <v>3.1492416348269061</v>
      </c>
      <c r="J17" s="10">
        <f t="shared" si="10"/>
        <v>2.6657230478886591</v>
      </c>
    </row>
    <row r="18" spans="1:10" x14ac:dyDescent="0.25">
      <c r="A18">
        <f t="shared" si="1"/>
        <v>10</v>
      </c>
      <c r="B18" s="10">
        <f t="shared" si="2"/>
        <v>5.5748761724101659</v>
      </c>
      <c r="C18" s="10">
        <f t="shared" si="3"/>
        <v>5.6194781179371258</v>
      </c>
      <c r="D18" s="10">
        <f t="shared" si="4"/>
        <v>5.5936624480726422</v>
      </c>
      <c r="E18" s="10">
        <f t="shared" si="5"/>
        <v>4.145634196112125</v>
      </c>
      <c r="F18" s="10">
        <f t="shared" si="6"/>
        <v>4.1268075639599484</v>
      </c>
      <c r="G18" s="10">
        <f t="shared" si="7"/>
        <v>4.6856528747984942</v>
      </c>
      <c r="H18" s="10">
        <f t="shared" si="8"/>
        <v>4.6734431592475758</v>
      </c>
      <c r="I18" s="10">
        <f t="shared" si="9"/>
        <v>4.5154567558179819</v>
      </c>
      <c r="J18" s="10">
        <f t="shared" si="10"/>
        <v>3.7390894078792187</v>
      </c>
    </row>
    <row r="19" spans="1:10" x14ac:dyDescent="0.25">
      <c r="A19">
        <f t="shared" si="1"/>
        <v>15</v>
      </c>
      <c r="B19" s="10">
        <f t="shared" si="2"/>
        <v>6.6919591105490506</v>
      </c>
      <c r="C19" s="10">
        <f t="shared" si="3"/>
        <v>6.6570782823094197</v>
      </c>
      <c r="D19" s="10">
        <f t="shared" si="4"/>
        <v>6.6080571925417733</v>
      </c>
      <c r="E19" s="10">
        <f t="shared" si="5"/>
        <v>5.4666523466867183</v>
      </c>
      <c r="F19" s="10">
        <f t="shared" si="6"/>
        <v>5.5617352614015569</v>
      </c>
      <c r="G19" s="10">
        <f t="shared" si="7"/>
        <v>6.1149919398173003</v>
      </c>
      <c r="H19" s="10">
        <f t="shared" si="8"/>
        <v>6.239046617595517</v>
      </c>
      <c r="I19" s="10">
        <f t="shared" si="9"/>
        <v>5.8700937825633819</v>
      </c>
      <c r="J19" s="10">
        <f t="shared" si="10"/>
        <v>4.7298891247935897</v>
      </c>
    </row>
    <row r="20" spans="1:10" x14ac:dyDescent="0.25">
      <c r="A20">
        <f t="shared" si="1"/>
        <v>40</v>
      </c>
      <c r="B20" s="10">
        <f t="shared" si="2"/>
        <v>10.643903467172509</v>
      </c>
      <c r="C20" s="10">
        <f t="shared" si="3"/>
        <v>10.499280871173205</v>
      </c>
      <c r="D20" s="10">
        <f t="shared" si="4"/>
        <v>10.453096319196206</v>
      </c>
      <c r="E20" s="10">
        <f t="shared" si="5"/>
        <v>9.5371066480506883</v>
      </c>
      <c r="F20" s="10">
        <f t="shared" si="6"/>
        <v>9.5773081201334804</v>
      </c>
      <c r="G20" s="10">
        <f t="shared" si="7"/>
        <v>9.8441698011821561</v>
      </c>
      <c r="H20" s="10">
        <f t="shared" si="8"/>
        <v>10.515247108307046</v>
      </c>
      <c r="I20" s="10">
        <f t="shared" si="9"/>
        <v>9.6445525066574014</v>
      </c>
      <c r="J20" s="10">
        <f t="shared" si="10"/>
        <v>7.2776598254305283</v>
      </c>
    </row>
    <row r="21" spans="1:10" x14ac:dyDescent="0.25">
      <c r="A21">
        <f t="shared" si="1"/>
        <v>60</v>
      </c>
      <c r="B21" s="10">
        <f t="shared" si="2"/>
        <v>11.170829381388971</v>
      </c>
      <c r="C21" s="10">
        <f t="shared" si="3"/>
        <v>11.218409697965894</v>
      </c>
      <c r="D21" s="10">
        <f t="shared" si="4"/>
        <v>10.926480533281795</v>
      </c>
      <c r="E21" s="10">
        <f t="shared" si="5"/>
        <v>10.911824723445383</v>
      </c>
      <c r="F21" s="10">
        <f t="shared" si="6"/>
        <v>10.923248053392651</v>
      </c>
      <c r="G21" s="10">
        <f t="shared" si="7"/>
        <v>10.306286942504034</v>
      </c>
      <c r="H21" s="10">
        <f t="shared" si="8"/>
        <v>10.760602874167535</v>
      </c>
      <c r="I21" s="10">
        <f t="shared" si="9"/>
        <v>10.420284821118443</v>
      </c>
      <c r="J21" s="10">
        <f t="shared" si="10"/>
        <v>9.0587402689313414</v>
      </c>
    </row>
    <row r="22" spans="1:10" x14ac:dyDescent="0.25">
      <c r="A22">
        <f t="shared" si="1"/>
        <v>480</v>
      </c>
      <c r="B22" s="10">
        <f t="shared" si="2"/>
        <v>11.339445673938249</v>
      </c>
      <c r="C22" s="10">
        <f t="shared" si="3"/>
        <v>11.372508732278604</v>
      </c>
      <c r="D22" s="10">
        <f t="shared" si="4"/>
        <v>11.139020384503914</v>
      </c>
      <c r="E22" s="10">
        <f t="shared" si="5"/>
        <v>11.083664482869732</v>
      </c>
      <c r="F22" s="10">
        <f t="shared" si="6"/>
        <v>11.145717463848715</v>
      </c>
      <c r="G22" s="10">
        <f t="shared" si="7"/>
        <v>10.510478237506717</v>
      </c>
      <c r="H22" s="10">
        <f t="shared" si="8"/>
        <v>10.912489776843092</v>
      </c>
      <c r="I22" s="10">
        <f t="shared" si="9"/>
        <v>10.617112423295127</v>
      </c>
      <c r="J22" s="10">
        <f t="shared" si="10"/>
        <v>10.002359046945038</v>
      </c>
    </row>
    <row r="23" spans="1:10" x14ac:dyDescent="0.25">
      <c r="A23">
        <f t="shared" si="1"/>
        <v>1440</v>
      </c>
      <c r="B23" s="10">
        <f t="shared" si="2"/>
        <v>11.402676783644212</v>
      </c>
      <c r="C23" s="10">
        <f t="shared" si="3"/>
        <v>11.44442161495788</v>
      </c>
      <c r="D23" s="10">
        <f t="shared" si="4"/>
        <v>11.245290310114965</v>
      </c>
      <c r="E23" s="10">
        <f t="shared" si="5"/>
        <v>11.137364407689834</v>
      </c>
      <c r="F23" s="10">
        <f t="shared" si="6"/>
        <v>11.167964404894319</v>
      </c>
      <c r="G23" s="10">
        <f t="shared" si="7"/>
        <v>10.564212788823211</v>
      </c>
      <c r="H23" s="10">
        <f t="shared" si="8"/>
        <v>11.017642247926149</v>
      </c>
      <c r="I23" s="10">
        <f t="shared" si="9"/>
        <v>10.744471459997685</v>
      </c>
      <c r="J23" s="10">
        <f t="shared" si="10"/>
        <v>10.167492333097435</v>
      </c>
    </row>
    <row r="24" spans="1:10" x14ac:dyDescent="0.25">
      <c r="B24" s="10"/>
      <c r="C24" s="10"/>
      <c r="D24" s="10"/>
      <c r="E24" s="10"/>
      <c r="F24" s="10"/>
      <c r="G24" s="10"/>
      <c r="H24" s="10"/>
      <c r="I24" s="10"/>
      <c r="J24" s="10"/>
    </row>
  </sheetData>
  <mergeCells count="1">
    <mergeCell ref="M1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20C50_1</vt:lpstr>
      <vt:lpstr>20C50_2</vt:lpstr>
      <vt:lpstr>Matlab_data</vt:lpstr>
      <vt:lpstr>CEM I</vt:lpstr>
      <vt:lpstr>Initial drying</vt:lpstr>
      <vt:lpstr>Char_WAC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Ameya</dc:creator>
  <cp:lastModifiedBy>Ameya Kamat</cp:lastModifiedBy>
  <dcterms:created xsi:type="dcterms:W3CDTF">2021-07-20T12:08:24Z</dcterms:created>
  <dcterms:modified xsi:type="dcterms:W3CDTF">2022-12-08T16:11:44Z</dcterms:modified>
</cp:coreProperties>
</file>