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5200" windowHeight="11850" activeTab="1"/>
  </bookViews>
  <sheets>
    <sheet name="Cl" sheetId="1" r:id="rId1"/>
    <sheet name="Sampling naming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D5" i="1"/>
  <c r="D4" i="1"/>
  <c r="D3" i="1"/>
  <c r="C5" i="1"/>
  <c r="C4" i="1"/>
  <c r="C3" i="1"/>
  <c r="D2" i="1"/>
  <c r="C2" i="1"/>
  <c r="D9" i="1"/>
  <c r="C9" i="1"/>
  <c r="C10" i="1"/>
  <c r="G3" i="1" l="1"/>
  <c r="G4" i="1"/>
  <c r="G5" i="1"/>
  <c r="G2" i="1"/>
  <c r="F2" i="1"/>
  <c r="H2" i="1" s="1"/>
  <c r="C20" i="1" l="1"/>
  <c r="D20" i="1"/>
  <c r="C16" i="1" l="1"/>
  <c r="C17" i="1"/>
  <c r="C18" i="1"/>
  <c r="C19" i="1"/>
  <c r="D19" i="1"/>
  <c r="D18" i="1"/>
  <c r="D17" i="1"/>
  <c r="D16" i="1"/>
  <c r="C15" i="1" l="1"/>
  <c r="D15" i="1"/>
  <c r="C14" i="1" l="1"/>
  <c r="D14" i="1"/>
  <c r="C13" i="1"/>
  <c r="D13" i="1"/>
  <c r="I2" i="1" l="1"/>
  <c r="D10" i="1"/>
  <c r="E10" i="1" s="1"/>
  <c r="D11" i="1"/>
  <c r="E11" i="1" s="1"/>
  <c r="D12" i="1"/>
  <c r="E9" i="1"/>
  <c r="D8" i="1"/>
  <c r="C12" i="1"/>
  <c r="C11" i="1"/>
  <c r="L2" i="1" l="1"/>
  <c r="M2" i="1" s="1"/>
  <c r="N2" i="1" s="1"/>
  <c r="O2" i="1" s="1"/>
  <c r="F5" i="1"/>
  <c r="H5" i="1" s="1"/>
  <c r="F4" i="1"/>
  <c r="H4" i="1" s="1"/>
  <c r="F3" i="1"/>
  <c r="I5" i="1" l="1"/>
  <c r="L5" i="1" s="1"/>
  <c r="M5" i="1" s="1"/>
  <c r="N5" i="1" s="1"/>
  <c r="O5" i="1" s="1"/>
  <c r="I4" i="1"/>
  <c r="L4" i="1" s="1"/>
  <c r="M4" i="1" s="1"/>
  <c r="N4" i="1" s="1"/>
  <c r="O4" i="1" s="1"/>
  <c r="I3" i="1"/>
  <c r="L3" i="1" l="1"/>
  <c r="M3" i="1" s="1"/>
  <c r="N3" i="1" s="1"/>
  <c r="O3" i="1" s="1"/>
</calcChain>
</file>

<file path=xl/sharedStrings.xml><?xml version="1.0" encoding="utf-8"?>
<sst xmlns="http://schemas.openxmlformats.org/spreadsheetml/2006/main" count="95" uniqueCount="95">
  <si>
    <t>T1</t>
  </si>
  <si>
    <t>T2</t>
  </si>
  <si>
    <t>T3</t>
  </si>
  <si>
    <t>T4</t>
  </si>
  <si>
    <t>D (mm)</t>
  </si>
  <si>
    <t>L (mm)</t>
  </si>
  <si>
    <t>t0</t>
  </si>
  <si>
    <t xml:space="preserve">t1: </t>
  </si>
  <si>
    <t>Delta t (days)</t>
  </si>
  <si>
    <t>S/v</t>
  </si>
  <si>
    <t>t2</t>
  </si>
  <si>
    <t>t3</t>
  </si>
  <si>
    <t>t4</t>
  </si>
  <si>
    <t>Surface area (cm2) (S)</t>
  </si>
  <si>
    <t>Leachant volume (ml) (v)</t>
  </si>
  <si>
    <t>t5</t>
  </si>
  <si>
    <t>t6</t>
  </si>
  <si>
    <t>t7</t>
  </si>
  <si>
    <t>t8</t>
  </si>
  <si>
    <t>t9</t>
  </si>
  <si>
    <t>t10</t>
  </si>
  <si>
    <t>t11</t>
  </si>
  <si>
    <t>t12</t>
  </si>
  <si>
    <t>FeCN assumed (g)</t>
  </si>
  <si>
    <t>initial concentration (calculated) (g/ml)</t>
  </si>
  <si>
    <t>mg/l</t>
  </si>
  <si>
    <t>Fe (mg/l)</t>
  </si>
  <si>
    <t>Na (mg/l)</t>
  </si>
  <si>
    <t>From ICP</t>
  </si>
  <si>
    <t>I3</t>
  </si>
  <si>
    <t>I4</t>
  </si>
  <si>
    <t>S/V</t>
  </si>
  <si>
    <t>Specimen Volume (Cm3) (V)</t>
  </si>
  <si>
    <t>S1</t>
  </si>
  <si>
    <t>S2</t>
  </si>
  <si>
    <t>S3</t>
  </si>
  <si>
    <t>R1</t>
  </si>
  <si>
    <t>T1t1</t>
  </si>
  <si>
    <t>T2t2</t>
  </si>
  <si>
    <t>T3t3</t>
  </si>
  <si>
    <t>T4t4</t>
  </si>
  <si>
    <t>T2t1</t>
  </si>
  <si>
    <t>T3t1</t>
  </si>
  <si>
    <t>T4t1</t>
  </si>
  <si>
    <t>T1t2</t>
  </si>
  <si>
    <t>T1t3</t>
  </si>
  <si>
    <t>T3t2</t>
  </si>
  <si>
    <t>T4t2</t>
  </si>
  <si>
    <t>T2t3</t>
  </si>
  <si>
    <t>T4t3</t>
  </si>
  <si>
    <t>T1t4</t>
  </si>
  <si>
    <t>T2t4</t>
  </si>
  <si>
    <t>T3t4</t>
  </si>
  <si>
    <t>T1t5</t>
  </si>
  <si>
    <t>T2t5</t>
  </si>
  <si>
    <t>T3t5</t>
  </si>
  <si>
    <t>T4t5</t>
  </si>
  <si>
    <t>T1t6</t>
  </si>
  <si>
    <t>T2t6</t>
  </si>
  <si>
    <t>T3t6</t>
  </si>
  <si>
    <t>T4t6</t>
  </si>
  <si>
    <t>T1t7</t>
  </si>
  <si>
    <t>T2t7</t>
  </si>
  <si>
    <t>T3t7</t>
  </si>
  <si>
    <t>T4t7</t>
  </si>
  <si>
    <t>T1t8</t>
  </si>
  <si>
    <t>T2t8</t>
  </si>
  <si>
    <t>T3t8</t>
  </si>
  <si>
    <t>T4t9</t>
  </si>
  <si>
    <t>T1t9</t>
  </si>
  <si>
    <t>T2t9</t>
  </si>
  <si>
    <t>T3t9</t>
  </si>
  <si>
    <t>T4t10</t>
  </si>
  <si>
    <t>T1t10</t>
  </si>
  <si>
    <t>T2t10</t>
  </si>
  <si>
    <t>T3t410</t>
  </si>
  <si>
    <t>T4t8</t>
  </si>
  <si>
    <t>T1t11</t>
  </si>
  <si>
    <t>T2t11</t>
  </si>
  <si>
    <t>T3t11</t>
  </si>
  <si>
    <t>T4t11</t>
  </si>
  <si>
    <t>T1t12</t>
  </si>
  <si>
    <t>T2t12</t>
  </si>
  <si>
    <t>T3t12</t>
  </si>
  <si>
    <t>T4t12</t>
  </si>
  <si>
    <t>T1R1_Final</t>
  </si>
  <si>
    <t>T2S1_Final</t>
  </si>
  <si>
    <t>T3S2_Final</t>
  </si>
  <si>
    <t>T4S3_Final</t>
  </si>
  <si>
    <t>S1_Initial</t>
  </si>
  <si>
    <t>S5_initial</t>
  </si>
  <si>
    <t>S6_Initial</t>
  </si>
  <si>
    <t>Sample</t>
  </si>
  <si>
    <t>Name</t>
  </si>
  <si>
    <t>IC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</si>
</sst>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9" fontId="0" fillId="0" borderId="0" xfId="0" applyNumberFormat="1"/>
    <xf numFmtId="2" fontId="0" fillId="0" borderId="0" xfId="0" applyNumberFormat="1"/>
    <xf numFmtId="22" fontId="0" fillId="0" borderId="0" xfId="0" applyNumberFormat="1"/>
    <xf numFmtId="0" fontId="0" fillId="0" borderId="0" xfId="0" applyAlignment="1">
      <alignment wrapText="1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topLeftCell="A4" workbookViewId="0">
      <selection activeCell="H13" sqref="H13"/>
    </sheetView>
  </sheetViews>
  <sheetFormatPr defaultRowHeight="14.5" x14ac:dyDescent="0.35"/>
  <cols>
    <col min="2" max="2" width="14.54296875" bestFit="1" customWidth="1"/>
    <col min="6" max="8" width="24.7265625" customWidth="1"/>
    <col min="10" max="10" width="13.81640625" customWidth="1"/>
    <col min="11" max="11" width="11" customWidth="1"/>
    <col min="12" max="12" width="38" customWidth="1"/>
  </cols>
  <sheetData>
    <row r="1" spans="1:18" ht="29" x14ac:dyDescent="0.35">
      <c r="C1" t="s">
        <v>4</v>
      </c>
      <c r="D1" t="s">
        <v>5</v>
      </c>
      <c r="F1" t="s">
        <v>13</v>
      </c>
      <c r="G1" t="s">
        <v>32</v>
      </c>
      <c r="H1" t="s">
        <v>31</v>
      </c>
      <c r="I1" t="s">
        <v>14</v>
      </c>
      <c r="K1" s="4" t="s">
        <v>23</v>
      </c>
      <c r="L1" t="s">
        <v>24</v>
      </c>
      <c r="M1" t="s">
        <v>25</v>
      </c>
      <c r="N1" t="s">
        <v>26</v>
      </c>
      <c r="O1" t="s">
        <v>27</v>
      </c>
      <c r="Q1" t="s">
        <v>9</v>
      </c>
      <c r="R1">
        <v>0.15</v>
      </c>
    </row>
    <row r="2" spans="1:18" x14ac:dyDescent="0.35">
      <c r="A2" t="s">
        <v>0</v>
      </c>
      <c r="B2" t="s">
        <v>36</v>
      </c>
      <c r="C2">
        <f>AVERAGE(32.45,32.2,32.7,32.25)</f>
        <v>32.400000000000006</v>
      </c>
      <c r="D2">
        <f>AVERAGE(55.55,55.3)</f>
        <v>55.424999999999997</v>
      </c>
      <c r="F2">
        <f>PI()/4*(C2/10)^2*2+PI()*C2/10*D2/10</f>
        <v>72.905369915531551</v>
      </c>
      <c r="G2">
        <f>PI()/4*(C2/10)^2*D2/10</f>
        <v>45.696780500249247</v>
      </c>
      <c r="H2">
        <f>F2/G2</f>
        <v>1.595415894017608</v>
      </c>
      <c r="I2" s="2">
        <f>F2/0.15</f>
        <v>486.03579943687703</v>
      </c>
      <c r="L2">
        <f>K2/I2</f>
        <v>0</v>
      </c>
      <c r="M2">
        <f>L2*1000*1000</f>
        <v>0</v>
      </c>
      <c r="N2">
        <f>M2/9</f>
        <v>0</v>
      </c>
      <c r="O2">
        <f>N2*1.56</f>
        <v>0</v>
      </c>
    </row>
    <row r="3" spans="1:18" x14ac:dyDescent="0.35">
      <c r="A3" t="s">
        <v>1</v>
      </c>
      <c r="B3" s="1" t="s">
        <v>33</v>
      </c>
      <c r="C3">
        <f>AVERAGE(31.5,31.2,31.75)</f>
        <v>31.483333333333334</v>
      </c>
      <c r="D3">
        <f>AVERAGE(55.75,55.25,55.5)</f>
        <v>55.5</v>
      </c>
      <c r="F3">
        <f>PI()/4*(C3/10)^2*2+PI()*C3/10*D3/10</f>
        <v>70.463571388852003</v>
      </c>
      <c r="G3">
        <f t="shared" ref="G3:G5" si="0">PI()/4*(C3/10)^2*D3/10</f>
        <v>43.206021713776749</v>
      </c>
      <c r="H3">
        <f>F3/G3</f>
        <v>1.6308738595662897</v>
      </c>
      <c r="I3" s="2">
        <f t="shared" ref="I3:I5" si="1">F3/0.15</f>
        <v>469.75714259234672</v>
      </c>
      <c r="L3">
        <f t="shared" ref="L3:L5" si="2">K3/I3</f>
        <v>0</v>
      </c>
      <c r="M3">
        <f t="shared" ref="M3:M5" si="3">L3*1000*1000</f>
        <v>0</v>
      </c>
      <c r="N3">
        <f t="shared" ref="N3:N5" si="4">M3/9</f>
        <v>0</v>
      </c>
      <c r="O3">
        <f t="shared" ref="O3:O5" si="5">N3*1.56</f>
        <v>0</v>
      </c>
    </row>
    <row r="4" spans="1:18" x14ac:dyDescent="0.35">
      <c r="A4" t="s">
        <v>2</v>
      </c>
      <c r="B4" s="1" t="s">
        <v>34</v>
      </c>
      <c r="C4">
        <f>AVERAGE(32,32.65,33.3)</f>
        <v>32.65</v>
      </c>
      <c r="D4">
        <f>AVERAGE(57,56.85,56)</f>
        <v>56.616666666666667</v>
      </c>
      <c r="F4">
        <f>PI()/4*(C4/10)^2*2+PI()*C4/10*D4/10</f>
        <v>74.818455851904432</v>
      </c>
      <c r="G4">
        <f t="shared" si="0"/>
        <v>47.402423833938158</v>
      </c>
      <c r="H4">
        <f t="shared" ref="H4:H5" si="6">F4/G4</f>
        <v>1.5783677246971819</v>
      </c>
      <c r="I4" s="2">
        <f t="shared" si="1"/>
        <v>498.7897056793629</v>
      </c>
      <c r="L4">
        <f t="shared" si="2"/>
        <v>0</v>
      </c>
      <c r="M4">
        <f t="shared" si="3"/>
        <v>0</v>
      </c>
      <c r="N4">
        <f t="shared" si="4"/>
        <v>0</v>
      </c>
      <c r="O4">
        <f t="shared" si="5"/>
        <v>0</v>
      </c>
    </row>
    <row r="5" spans="1:18" x14ac:dyDescent="0.35">
      <c r="A5" t="s">
        <v>3</v>
      </c>
      <c r="B5" s="1" t="s">
        <v>35</v>
      </c>
      <c r="C5">
        <f>AVERAGE(32.2,32.3,31.9)</f>
        <v>32.133333333333333</v>
      </c>
      <c r="D5">
        <f>AVERAGE(59,59.1,58.7)</f>
        <v>58.933333333333337</v>
      </c>
      <c r="F5">
        <f>PI()/4*(C5/10)^2*2+PI()*C5/10*D5/10</f>
        <v>75.71238295151403</v>
      </c>
      <c r="G5">
        <f t="shared" si="0"/>
        <v>47.792796780806981</v>
      </c>
      <c r="H5">
        <f t="shared" si="6"/>
        <v>1.5841797938454028</v>
      </c>
      <c r="I5" s="2">
        <f t="shared" si="1"/>
        <v>504.74921967676022</v>
      </c>
      <c r="L5">
        <f t="shared" si="2"/>
        <v>0</v>
      </c>
      <c r="M5">
        <f t="shared" si="3"/>
        <v>0</v>
      </c>
      <c r="N5">
        <f t="shared" si="4"/>
        <v>0</v>
      </c>
      <c r="O5">
        <f t="shared" si="5"/>
        <v>0</v>
      </c>
    </row>
    <row r="7" spans="1:18" x14ac:dyDescent="0.35">
      <c r="C7" t="s">
        <v>8</v>
      </c>
      <c r="F7" t="s">
        <v>28</v>
      </c>
    </row>
    <row r="8" spans="1:18" x14ac:dyDescent="0.35">
      <c r="A8" t="s">
        <v>6</v>
      </c>
      <c r="B8" s="3">
        <v>44802.458333333336</v>
      </c>
      <c r="C8">
        <v>0</v>
      </c>
      <c r="D8" s="5">
        <f>C8</f>
        <v>0</v>
      </c>
      <c r="F8" t="s">
        <v>29</v>
      </c>
    </row>
    <row r="9" spans="1:18" x14ac:dyDescent="0.35">
      <c r="A9" t="s">
        <v>7</v>
      </c>
      <c r="B9" s="3">
        <v>44802.541666666664</v>
      </c>
      <c r="C9" s="2">
        <f>B9-B8</f>
        <v>8.3333333328482695E-2</v>
      </c>
      <c r="D9" s="5">
        <f>B9-$B$8</f>
        <v>8.3333333328482695E-2</v>
      </c>
      <c r="E9">
        <f>D9*24</f>
        <v>1.9999999998835847</v>
      </c>
      <c r="F9" t="s">
        <v>30</v>
      </c>
    </row>
    <row r="10" spans="1:18" x14ac:dyDescent="0.35">
      <c r="A10" t="s">
        <v>10</v>
      </c>
      <c r="B10" s="3">
        <v>44802.666666666664</v>
      </c>
      <c r="C10" s="2">
        <f>B10-B9</f>
        <v>0.125</v>
      </c>
      <c r="D10" s="5">
        <f t="shared" ref="D10:D20" si="7">B10-$B$8</f>
        <v>0.20833333332848269</v>
      </c>
      <c r="E10">
        <f>D10*24</f>
        <v>4.9999999998835847</v>
      </c>
    </row>
    <row r="11" spans="1:18" x14ac:dyDescent="0.35">
      <c r="A11" t="s">
        <v>11</v>
      </c>
      <c r="B11" s="3">
        <v>44803.458333333336</v>
      </c>
      <c r="C11" s="2">
        <f t="shared" ref="C11:C20" si="8">B11-B10</f>
        <v>0.79166666667151731</v>
      </c>
      <c r="D11" s="5">
        <f t="shared" si="7"/>
        <v>1</v>
      </c>
      <c r="E11">
        <f>D11*24</f>
        <v>24</v>
      </c>
    </row>
    <row r="12" spans="1:18" x14ac:dyDescent="0.35">
      <c r="A12" t="s">
        <v>12</v>
      </c>
      <c r="B12" s="3">
        <v>44804.458333333336</v>
      </c>
      <c r="C12" s="2">
        <f t="shared" si="8"/>
        <v>1</v>
      </c>
      <c r="D12" s="5">
        <f t="shared" si="7"/>
        <v>2</v>
      </c>
    </row>
    <row r="13" spans="1:18" x14ac:dyDescent="0.35">
      <c r="A13" t="s">
        <v>15</v>
      </c>
      <c r="B13" s="3">
        <v>44805.458333333336</v>
      </c>
      <c r="C13" s="2">
        <f t="shared" si="8"/>
        <v>1</v>
      </c>
      <c r="D13" s="5">
        <f t="shared" si="7"/>
        <v>3</v>
      </c>
    </row>
    <row r="14" spans="1:18" x14ac:dyDescent="0.35">
      <c r="A14" t="s">
        <v>16</v>
      </c>
      <c r="B14" s="3">
        <v>44806.458333333336</v>
      </c>
      <c r="C14" s="2">
        <f t="shared" si="8"/>
        <v>1</v>
      </c>
      <c r="D14" s="5">
        <f t="shared" si="7"/>
        <v>4</v>
      </c>
    </row>
    <row r="15" spans="1:18" x14ac:dyDescent="0.35">
      <c r="A15" t="s">
        <v>17</v>
      </c>
      <c r="B15" s="3">
        <v>44807.458333333336</v>
      </c>
      <c r="C15" s="2">
        <f t="shared" si="8"/>
        <v>1</v>
      </c>
      <c r="D15" s="5">
        <f t="shared" si="7"/>
        <v>5</v>
      </c>
    </row>
    <row r="16" spans="1:18" x14ac:dyDescent="0.35">
      <c r="A16" t="s">
        <v>18</v>
      </c>
      <c r="B16" s="3">
        <v>44808.458333333336</v>
      </c>
      <c r="C16" s="2">
        <f t="shared" si="8"/>
        <v>1</v>
      </c>
      <c r="D16" s="5">
        <f t="shared" si="7"/>
        <v>6</v>
      </c>
    </row>
    <row r="17" spans="1:4" x14ac:dyDescent="0.35">
      <c r="A17" t="s">
        <v>19</v>
      </c>
      <c r="B17" s="3">
        <v>44809.458333333336</v>
      </c>
      <c r="C17" s="2">
        <f t="shared" si="8"/>
        <v>1</v>
      </c>
      <c r="D17" s="5">
        <f t="shared" si="7"/>
        <v>7</v>
      </c>
    </row>
    <row r="18" spans="1:4" x14ac:dyDescent="0.35">
      <c r="A18" t="s">
        <v>20</v>
      </c>
      <c r="B18" s="3">
        <v>44810.458333333336</v>
      </c>
      <c r="C18" s="2">
        <f t="shared" si="8"/>
        <v>1</v>
      </c>
      <c r="D18" s="5">
        <f t="shared" si="7"/>
        <v>8</v>
      </c>
    </row>
    <row r="19" spans="1:4" x14ac:dyDescent="0.35">
      <c r="A19" t="s">
        <v>21</v>
      </c>
      <c r="B19" s="3">
        <v>44811.458333333336</v>
      </c>
      <c r="C19" s="2">
        <f t="shared" si="8"/>
        <v>1</v>
      </c>
      <c r="D19" s="5">
        <f t="shared" si="7"/>
        <v>9</v>
      </c>
    </row>
    <row r="20" spans="1:4" x14ac:dyDescent="0.35">
      <c r="A20" t="s">
        <v>22</v>
      </c>
      <c r="B20" s="3">
        <v>44812.458333333336</v>
      </c>
      <c r="C20" s="2">
        <f t="shared" si="8"/>
        <v>1</v>
      </c>
      <c r="D20" s="5">
        <f t="shared" si="7"/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6"/>
  <sheetViews>
    <sheetView tabSelected="1" workbookViewId="0">
      <selection activeCell="A2" sqref="A2"/>
    </sheetView>
  </sheetViews>
  <sheetFormatPr defaultRowHeight="14.5" x14ac:dyDescent="0.35"/>
  <sheetData>
    <row r="1" spans="1:3" x14ac:dyDescent="0.35">
      <c r="A1" t="s">
        <v>92</v>
      </c>
      <c r="B1" t="s">
        <v>93</v>
      </c>
      <c r="C1" t="s">
        <v>94</v>
      </c>
    </row>
    <row r="2" spans="1:3" x14ac:dyDescent="0.35">
      <c r="A2">
        <v>1</v>
      </c>
      <c r="B2" t="s">
        <v>37</v>
      </c>
      <c r="C2">
        <v>6</v>
      </c>
    </row>
    <row r="3" spans="1:3" x14ac:dyDescent="0.35">
      <c r="A3">
        <v>2</v>
      </c>
      <c r="B3" t="s">
        <v>41</v>
      </c>
      <c r="C3">
        <v>7</v>
      </c>
    </row>
    <row r="4" spans="1:3" x14ac:dyDescent="0.35">
      <c r="A4">
        <v>3</v>
      </c>
      <c r="B4" t="s">
        <v>42</v>
      </c>
      <c r="C4">
        <v>8</v>
      </c>
    </row>
    <row r="5" spans="1:3" x14ac:dyDescent="0.35">
      <c r="A5">
        <v>4</v>
      </c>
      <c r="B5" t="s">
        <v>43</v>
      </c>
      <c r="C5">
        <v>9</v>
      </c>
    </row>
    <row r="6" spans="1:3" x14ac:dyDescent="0.35">
      <c r="A6">
        <v>5</v>
      </c>
      <c r="B6" t="s">
        <v>44</v>
      </c>
      <c r="C6">
        <v>10</v>
      </c>
    </row>
    <row r="7" spans="1:3" x14ac:dyDescent="0.35">
      <c r="A7">
        <v>6</v>
      </c>
      <c r="B7" t="s">
        <v>38</v>
      </c>
      <c r="C7">
        <v>11</v>
      </c>
    </row>
    <row r="8" spans="1:3" x14ac:dyDescent="0.35">
      <c r="A8">
        <v>7</v>
      </c>
      <c r="B8" t="s">
        <v>46</v>
      </c>
      <c r="C8">
        <v>12</v>
      </c>
    </row>
    <row r="9" spans="1:3" x14ac:dyDescent="0.35">
      <c r="A9">
        <v>8</v>
      </c>
      <c r="B9" t="s">
        <v>47</v>
      </c>
      <c r="C9">
        <v>13</v>
      </c>
    </row>
    <row r="10" spans="1:3" x14ac:dyDescent="0.35">
      <c r="A10">
        <v>9</v>
      </c>
      <c r="B10" t="s">
        <v>45</v>
      </c>
      <c r="C10">
        <v>14</v>
      </c>
    </row>
    <row r="11" spans="1:3" x14ac:dyDescent="0.35">
      <c r="A11">
        <v>10</v>
      </c>
      <c r="B11" t="s">
        <v>48</v>
      </c>
      <c r="C11">
        <v>15</v>
      </c>
    </row>
    <row r="12" spans="1:3" x14ac:dyDescent="0.35">
      <c r="A12">
        <v>11</v>
      </c>
      <c r="B12" t="s">
        <v>39</v>
      </c>
      <c r="C12">
        <v>16</v>
      </c>
    </row>
    <row r="13" spans="1:3" x14ac:dyDescent="0.35">
      <c r="A13">
        <v>12</v>
      </c>
      <c r="B13" t="s">
        <v>49</v>
      </c>
      <c r="C13">
        <v>17</v>
      </c>
    </row>
    <row r="14" spans="1:3" x14ac:dyDescent="0.35">
      <c r="A14">
        <v>13</v>
      </c>
      <c r="B14" t="s">
        <v>50</v>
      </c>
      <c r="C14">
        <v>18</v>
      </c>
    </row>
    <row r="15" spans="1:3" x14ac:dyDescent="0.35">
      <c r="A15">
        <v>14</v>
      </c>
      <c r="B15" t="s">
        <v>51</v>
      </c>
      <c r="C15">
        <v>19</v>
      </c>
    </row>
    <row r="16" spans="1:3" x14ac:dyDescent="0.35">
      <c r="A16">
        <v>15</v>
      </c>
      <c r="B16" t="s">
        <v>52</v>
      </c>
      <c r="C16">
        <v>20</v>
      </c>
    </row>
    <row r="17" spans="1:3" x14ac:dyDescent="0.35">
      <c r="A17">
        <v>16</v>
      </c>
      <c r="B17" t="s">
        <v>40</v>
      </c>
      <c r="C17">
        <v>21</v>
      </c>
    </row>
    <row r="18" spans="1:3" x14ac:dyDescent="0.35">
      <c r="A18">
        <v>17</v>
      </c>
      <c r="B18" t="s">
        <v>53</v>
      </c>
      <c r="C18">
        <v>22</v>
      </c>
    </row>
    <row r="19" spans="1:3" x14ac:dyDescent="0.35">
      <c r="A19">
        <v>18</v>
      </c>
      <c r="B19" t="s">
        <v>54</v>
      </c>
      <c r="C19">
        <v>23</v>
      </c>
    </row>
    <row r="20" spans="1:3" x14ac:dyDescent="0.35">
      <c r="A20">
        <v>19</v>
      </c>
      <c r="B20" t="s">
        <v>55</v>
      </c>
      <c r="C20">
        <v>24</v>
      </c>
    </row>
    <row r="21" spans="1:3" x14ac:dyDescent="0.35">
      <c r="A21">
        <v>20</v>
      </c>
      <c r="B21" t="s">
        <v>56</v>
      </c>
      <c r="C21">
        <v>25</v>
      </c>
    </row>
    <row r="22" spans="1:3" x14ac:dyDescent="0.35">
      <c r="A22">
        <v>21</v>
      </c>
      <c r="B22" t="s">
        <v>57</v>
      </c>
      <c r="C22">
        <v>26</v>
      </c>
    </row>
    <row r="23" spans="1:3" x14ac:dyDescent="0.35">
      <c r="A23">
        <v>22</v>
      </c>
      <c r="B23" t="s">
        <v>58</v>
      </c>
      <c r="C23">
        <v>27</v>
      </c>
    </row>
    <row r="24" spans="1:3" x14ac:dyDescent="0.35">
      <c r="A24">
        <v>23</v>
      </c>
      <c r="B24" t="s">
        <v>59</v>
      </c>
      <c r="C24">
        <v>28</v>
      </c>
    </row>
    <row r="25" spans="1:3" x14ac:dyDescent="0.35">
      <c r="A25">
        <v>24</v>
      </c>
      <c r="B25" t="s">
        <v>60</v>
      </c>
      <c r="C25">
        <v>29</v>
      </c>
    </row>
    <row r="26" spans="1:3" x14ac:dyDescent="0.35">
      <c r="A26">
        <v>25</v>
      </c>
      <c r="B26" t="s">
        <v>61</v>
      </c>
      <c r="C26">
        <v>30</v>
      </c>
    </row>
    <row r="27" spans="1:3" x14ac:dyDescent="0.35">
      <c r="A27">
        <v>26</v>
      </c>
      <c r="B27" t="s">
        <v>62</v>
      </c>
      <c r="C27">
        <v>31</v>
      </c>
    </row>
    <row r="28" spans="1:3" x14ac:dyDescent="0.35">
      <c r="A28">
        <v>27</v>
      </c>
      <c r="B28" t="s">
        <v>63</v>
      </c>
      <c r="C28">
        <v>32</v>
      </c>
    </row>
    <row r="29" spans="1:3" x14ac:dyDescent="0.35">
      <c r="A29">
        <v>28</v>
      </c>
      <c r="B29" t="s">
        <v>64</v>
      </c>
      <c r="C29">
        <v>33</v>
      </c>
    </row>
    <row r="30" spans="1:3" x14ac:dyDescent="0.35">
      <c r="A30">
        <v>29</v>
      </c>
      <c r="B30" t="s">
        <v>65</v>
      </c>
      <c r="C30">
        <v>34</v>
      </c>
    </row>
    <row r="31" spans="1:3" x14ac:dyDescent="0.35">
      <c r="A31">
        <v>30</v>
      </c>
      <c r="B31" t="s">
        <v>66</v>
      </c>
      <c r="C31">
        <v>35</v>
      </c>
    </row>
    <row r="32" spans="1:3" x14ac:dyDescent="0.35">
      <c r="A32">
        <v>31</v>
      </c>
      <c r="B32" t="s">
        <v>67</v>
      </c>
      <c r="C32">
        <v>36</v>
      </c>
    </row>
    <row r="33" spans="1:3" x14ac:dyDescent="0.35">
      <c r="A33">
        <v>32</v>
      </c>
      <c r="B33" t="s">
        <v>76</v>
      </c>
      <c r="C33">
        <v>37</v>
      </c>
    </row>
    <row r="34" spans="1:3" x14ac:dyDescent="0.35">
      <c r="A34">
        <v>33</v>
      </c>
      <c r="B34" t="s">
        <v>69</v>
      </c>
      <c r="C34">
        <v>38</v>
      </c>
    </row>
    <row r="35" spans="1:3" x14ac:dyDescent="0.35">
      <c r="A35">
        <v>34</v>
      </c>
      <c r="B35" t="s">
        <v>70</v>
      </c>
      <c r="C35">
        <v>39</v>
      </c>
    </row>
    <row r="36" spans="1:3" x14ac:dyDescent="0.35">
      <c r="A36">
        <v>35</v>
      </c>
      <c r="B36" t="s">
        <v>71</v>
      </c>
      <c r="C36">
        <v>40</v>
      </c>
    </row>
    <row r="37" spans="1:3" x14ac:dyDescent="0.35">
      <c r="A37">
        <v>36</v>
      </c>
      <c r="B37" t="s">
        <v>68</v>
      </c>
      <c r="C37">
        <v>41</v>
      </c>
    </row>
    <row r="38" spans="1:3" x14ac:dyDescent="0.35">
      <c r="A38">
        <v>37</v>
      </c>
      <c r="B38" t="s">
        <v>73</v>
      </c>
      <c r="C38">
        <v>42</v>
      </c>
    </row>
    <row r="39" spans="1:3" x14ac:dyDescent="0.35">
      <c r="A39">
        <v>38</v>
      </c>
      <c r="B39" t="s">
        <v>74</v>
      </c>
      <c r="C39">
        <v>43</v>
      </c>
    </row>
    <row r="40" spans="1:3" x14ac:dyDescent="0.35">
      <c r="A40">
        <v>39</v>
      </c>
      <c r="B40" t="s">
        <v>75</v>
      </c>
      <c r="C40">
        <v>44</v>
      </c>
    </row>
    <row r="41" spans="1:3" x14ac:dyDescent="0.35">
      <c r="A41">
        <v>40</v>
      </c>
      <c r="B41" t="s">
        <v>72</v>
      </c>
      <c r="C41">
        <v>45</v>
      </c>
    </row>
    <row r="42" spans="1:3" x14ac:dyDescent="0.35">
      <c r="A42">
        <v>41</v>
      </c>
      <c r="B42" t="s">
        <v>77</v>
      </c>
      <c r="C42">
        <v>46</v>
      </c>
    </row>
    <row r="43" spans="1:3" x14ac:dyDescent="0.35">
      <c r="A43">
        <v>42</v>
      </c>
      <c r="B43" t="s">
        <v>78</v>
      </c>
      <c r="C43">
        <v>47</v>
      </c>
    </row>
    <row r="44" spans="1:3" x14ac:dyDescent="0.35">
      <c r="A44">
        <v>43</v>
      </c>
      <c r="B44" t="s">
        <v>79</v>
      </c>
      <c r="C44">
        <v>48</v>
      </c>
    </row>
    <row r="45" spans="1:3" x14ac:dyDescent="0.35">
      <c r="A45">
        <v>44</v>
      </c>
      <c r="B45" t="s">
        <v>80</v>
      </c>
      <c r="C45">
        <v>49</v>
      </c>
    </row>
    <row r="46" spans="1:3" x14ac:dyDescent="0.35">
      <c r="A46">
        <v>45</v>
      </c>
      <c r="B46" t="s">
        <v>81</v>
      </c>
      <c r="C46">
        <v>50</v>
      </c>
    </row>
    <row r="47" spans="1:3" x14ac:dyDescent="0.35">
      <c r="A47">
        <v>46</v>
      </c>
      <c r="B47" t="s">
        <v>82</v>
      </c>
      <c r="C47">
        <v>51</v>
      </c>
    </row>
    <row r="48" spans="1:3" x14ac:dyDescent="0.35">
      <c r="A48">
        <v>47</v>
      </c>
      <c r="B48" t="s">
        <v>83</v>
      </c>
      <c r="C48">
        <v>52</v>
      </c>
    </row>
    <row r="49" spans="1:3" x14ac:dyDescent="0.35">
      <c r="A49">
        <v>48</v>
      </c>
      <c r="B49" t="s">
        <v>84</v>
      </c>
      <c r="C49">
        <v>53</v>
      </c>
    </row>
    <row r="50" spans="1:3" x14ac:dyDescent="0.35">
      <c r="A50">
        <v>49</v>
      </c>
      <c r="B50" t="s">
        <v>85</v>
      </c>
      <c r="C50">
        <v>54</v>
      </c>
    </row>
    <row r="51" spans="1:3" x14ac:dyDescent="0.35">
      <c r="A51">
        <v>50</v>
      </c>
      <c r="B51" t="s">
        <v>86</v>
      </c>
      <c r="C51">
        <v>55</v>
      </c>
    </row>
    <row r="52" spans="1:3" x14ac:dyDescent="0.35">
      <c r="A52">
        <v>51</v>
      </c>
      <c r="B52" t="s">
        <v>87</v>
      </c>
      <c r="C52">
        <v>56</v>
      </c>
    </row>
    <row r="53" spans="1:3" x14ac:dyDescent="0.35">
      <c r="A53">
        <v>52</v>
      </c>
      <c r="B53" t="s">
        <v>88</v>
      </c>
      <c r="C53">
        <v>57</v>
      </c>
    </row>
    <row r="54" spans="1:3" x14ac:dyDescent="0.35">
      <c r="A54">
        <v>53</v>
      </c>
      <c r="B54" t="s">
        <v>89</v>
      </c>
      <c r="C54">
        <v>58</v>
      </c>
    </row>
    <row r="55" spans="1:3" x14ac:dyDescent="0.35">
      <c r="A55">
        <v>54</v>
      </c>
      <c r="B55" t="s">
        <v>90</v>
      </c>
      <c r="C55">
        <v>59</v>
      </c>
    </row>
    <row r="56" spans="1:3" x14ac:dyDescent="0.35">
      <c r="A56">
        <v>55</v>
      </c>
      <c r="B56" t="s">
        <v>91</v>
      </c>
      <c r="C56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Cl</vt:lpstr>
      <vt:lpstr>Sampling naming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2022-09-26T12:38:39Z</dcterms:modified>
</cp:coreProperties>
</file>