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mula/Desktop/Detailed_piezowork/ZIF/Paper_drafts/PiezoelectricityZIFsACS_revisions/SI_Files/"/>
    </mc:Choice>
  </mc:AlternateContent>
  <xr:revisionPtr revIDLastSave="0" documentId="13_ncr:1_{50AF8799-3835-D144-B5F2-A38932214037}" xr6:coauthVersionLast="47" xr6:coauthVersionMax="47" xr10:uidLastSave="{00000000-0000-0000-0000-000000000000}"/>
  <bookViews>
    <workbookView xWindow="13040" yWindow="-21100" windowWidth="38400" windowHeight="21100" xr2:uid="{C8DECEA9-97ED-D148-BFA1-F523EAF7F89F}"/>
  </bookViews>
  <sheets>
    <sheet name="ZIF-8" sheetId="1" r:id="rId1"/>
    <sheet name="CdIF-1" sheetId="3" r:id="rId2"/>
    <sheet name="ZIF-90" sheetId="8" r:id="rId3"/>
    <sheet name="ZIF-Cl" sheetId="5" r:id="rId4"/>
    <sheet name="ZIF-65" sheetId="6" r:id="rId5"/>
    <sheet name="CdIF-8" sheetId="9" r:id="rId6"/>
  </sheets>
  <definedNames>
    <definedName name="_xlnm._FilterDatabase" localSheetId="1" hidden="1">'CdIF-1'!$A$2:$W$2</definedName>
    <definedName name="_xlnm._FilterDatabase" localSheetId="5" hidden="1">'CdIF-8'!$A$2:$W$128</definedName>
    <definedName name="_xlnm._FilterDatabase" localSheetId="4" hidden="1">'ZIF-65'!$A$2:$W$2</definedName>
    <definedName name="_xlnm._FilterDatabase" localSheetId="0" hidden="1">'ZIF-8'!$A$2:$W$140</definedName>
    <definedName name="_xlnm._FilterDatabase" localSheetId="2" hidden="1">'ZIF-90'!$A$2:$W$128</definedName>
    <definedName name="_xlnm._FilterDatabase" localSheetId="3" hidden="1">'ZIF-Cl'!$A$2:$W$104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3" i="1" l="1"/>
  <c r="AA4" i="1"/>
  <c r="AA6" i="1"/>
  <c r="Y1" i="1"/>
  <c r="AA3" i="9"/>
  <c r="W3" i="9"/>
  <c r="AA5" i="9"/>
  <c r="AA6" i="6"/>
  <c r="S24" i="9" l="1"/>
  <c r="S44" i="9"/>
  <c r="S23" i="9"/>
  <c r="S48" i="9"/>
  <c r="S20" i="9"/>
  <c r="S47" i="9"/>
  <c r="S19" i="9"/>
  <c r="S43" i="9"/>
  <c r="S32" i="9"/>
  <c r="S26" i="9"/>
  <c r="S25" i="9"/>
  <c r="S31" i="9"/>
  <c r="S30" i="9"/>
  <c r="S22" i="9"/>
  <c r="S28" i="9"/>
  <c r="S18" i="9"/>
  <c r="S27" i="9"/>
  <c r="S21" i="9"/>
  <c r="S29" i="9"/>
  <c r="S17" i="9"/>
  <c r="S46" i="9"/>
  <c r="S42" i="9"/>
  <c r="S45" i="9"/>
  <c r="S41" i="9"/>
  <c r="S76" i="9"/>
  <c r="S74" i="9"/>
  <c r="S80" i="9"/>
  <c r="S79" i="9"/>
  <c r="S78" i="9"/>
  <c r="S73" i="9"/>
  <c r="S75" i="9"/>
  <c r="S77" i="9"/>
  <c r="S126" i="9"/>
  <c r="S128" i="9"/>
  <c r="S125" i="9"/>
  <c r="S127" i="9"/>
  <c r="S112" i="9"/>
  <c r="S116" i="9"/>
  <c r="S111" i="9"/>
  <c r="S120" i="9"/>
  <c r="S108" i="9"/>
  <c r="S119" i="9"/>
  <c r="S107" i="9"/>
  <c r="S115" i="9"/>
  <c r="S88" i="9"/>
  <c r="S84" i="9"/>
  <c r="S83" i="9"/>
  <c r="S87" i="9"/>
  <c r="S86" i="9"/>
  <c r="S110" i="9"/>
  <c r="S82" i="9"/>
  <c r="S106" i="9"/>
  <c r="S81" i="9"/>
  <c r="S109" i="9"/>
  <c r="S85" i="9"/>
  <c r="S105" i="9"/>
  <c r="S118" i="9"/>
  <c r="S114" i="9"/>
  <c r="S117" i="9"/>
  <c r="S113" i="9"/>
  <c r="S68" i="9"/>
  <c r="S64" i="9"/>
  <c r="S67" i="9"/>
  <c r="S60" i="9"/>
  <c r="S72" i="9"/>
  <c r="S59" i="9"/>
  <c r="S71" i="9"/>
  <c r="S63" i="9"/>
  <c r="S52" i="9"/>
  <c r="S56" i="9"/>
  <c r="S55" i="9"/>
  <c r="S51" i="9"/>
  <c r="S50" i="9"/>
  <c r="S66" i="9"/>
  <c r="S54" i="9"/>
  <c r="S70" i="9"/>
  <c r="S53" i="9"/>
  <c r="S65" i="9"/>
  <c r="S49" i="9"/>
  <c r="S69" i="9"/>
  <c r="S58" i="9"/>
  <c r="S62" i="9"/>
  <c r="S57" i="9"/>
  <c r="S61" i="9"/>
  <c r="S124" i="9"/>
  <c r="O124" i="9"/>
  <c r="S8" i="9"/>
  <c r="S123" i="9"/>
  <c r="M123" i="9"/>
  <c r="S7" i="9"/>
  <c r="S122" i="9"/>
  <c r="G122" i="9"/>
  <c r="S121" i="9"/>
  <c r="N121" i="9"/>
  <c r="S12" i="9"/>
  <c r="S36" i="9"/>
  <c r="S11" i="9"/>
  <c r="S40" i="9"/>
  <c r="S14" i="9"/>
  <c r="S39" i="9"/>
  <c r="S13" i="9"/>
  <c r="S35" i="9"/>
  <c r="S96" i="9"/>
  <c r="S92" i="9"/>
  <c r="S91" i="9"/>
  <c r="S95" i="9"/>
  <c r="S94" i="9"/>
  <c r="S10" i="9"/>
  <c r="S90" i="9"/>
  <c r="S16" i="9"/>
  <c r="S89" i="9"/>
  <c r="S9" i="9"/>
  <c r="S93" i="9"/>
  <c r="S15" i="9"/>
  <c r="S38" i="9"/>
  <c r="S34" i="9"/>
  <c r="S37" i="9"/>
  <c r="S33" i="9"/>
  <c r="S104" i="9"/>
  <c r="S103" i="9"/>
  <c r="S100" i="9"/>
  <c r="S99" i="9"/>
  <c r="S98" i="9"/>
  <c r="S102" i="9"/>
  <c r="S101" i="9"/>
  <c r="S97" i="9"/>
  <c r="S6" i="9"/>
  <c r="S4" i="9"/>
  <c r="S5" i="9"/>
  <c r="S3" i="9"/>
  <c r="S124" i="8"/>
  <c r="M124" i="8"/>
  <c r="S31" i="8"/>
  <c r="S123" i="8"/>
  <c r="M123" i="8"/>
  <c r="S32" i="8"/>
  <c r="S74" i="8"/>
  <c r="N74" i="8"/>
  <c r="S73" i="8"/>
  <c r="H73" i="8"/>
  <c r="S6" i="8"/>
  <c r="S116" i="8"/>
  <c r="S4" i="8"/>
  <c r="S118" i="8"/>
  <c r="S3" i="8"/>
  <c r="S115" i="8"/>
  <c r="S5" i="8"/>
  <c r="S117" i="8"/>
  <c r="S18" i="8"/>
  <c r="S16" i="8"/>
  <c r="S17" i="8"/>
  <c r="S15" i="8"/>
  <c r="S82" i="8"/>
  <c r="S60" i="8"/>
  <c r="S80" i="8"/>
  <c r="S58" i="8"/>
  <c r="S79" i="8"/>
  <c r="S59" i="8"/>
  <c r="S81" i="8"/>
  <c r="S57" i="8"/>
  <c r="S102" i="8"/>
  <c r="S100" i="8"/>
  <c r="S101" i="8"/>
  <c r="S99" i="8"/>
  <c r="S104" i="8"/>
  <c r="S52" i="8"/>
  <c r="S106" i="8"/>
  <c r="S46" i="8"/>
  <c r="S105" i="8"/>
  <c r="S51" i="8"/>
  <c r="S103" i="8"/>
  <c r="S45" i="8"/>
  <c r="S110" i="8"/>
  <c r="S108" i="8"/>
  <c r="S109" i="8"/>
  <c r="S107" i="8"/>
  <c r="S68" i="8"/>
  <c r="S96" i="8"/>
  <c r="S66" i="8"/>
  <c r="S98" i="8"/>
  <c r="S65" i="8"/>
  <c r="S95" i="8"/>
  <c r="S67" i="8"/>
  <c r="S97" i="8"/>
  <c r="S42" i="8"/>
  <c r="S44" i="8"/>
  <c r="S41" i="8"/>
  <c r="S43" i="8"/>
  <c r="S56" i="8"/>
  <c r="S84" i="8"/>
  <c r="S54" i="8"/>
  <c r="S86" i="8"/>
  <c r="S53" i="8"/>
  <c r="S83" i="8"/>
  <c r="S55" i="8"/>
  <c r="S85" i="8"/>
  <c r="S34" i="8"/>
  <c r="S36" i="8"/>
  <c r="S33" i="8"/>
  <c r="S35" i="8"/>
  <c r="S48" i="8"/>
  <c r="S40" i="8"/>
  <c r="S50" i="8"/>
  <c r="S38" i="8"/>
  <c r="S49" i="8"/>
  <c r="S39" i="8"/>
  <c r="S47" i="8"/>
  <c r="S37" i="8"/>
  <c r="S64" i="8"/>
  <c r="S62" i="8"/>
  <c r="S63" i="8"/>
  <c r="S61" i="8"/>
  <c r="S90" i="8"/>
  <c r="S20" i="8"/>
  <c r="S88" i="8"/>
  <c r="S22" i="8"/>
  <c r="S87" i="8"/>
  <c r="S19" i="8"/>
  <c r="S89" i="8"/>
  <c r="S21" i="8"/>
  <c r="S26" i="8"/>
  <c r="S24" i="8"/>
  <c r="S25" i="8"/>
  <c r="S23" i="8"/>
  <c r="S78" i="8"/>
  <c r="S120" i="8"/>
  <c r="S76" i="8"/>
  <c r="S122" i="8"/>
  <c r="S75" i="8"/>
  <c r="S119" i="8"/>
  <c r="S77" i="8"/>
  <c r="S121" i="8"/>
  <c r="S10" i="8"/>
  <c r="S8" i="8"/>
  <c r="S9" i="8"/>
  <c r="S7" i="8"/>
  <c r="S14" i="8"/>
  <c r="S72" i="8"/>
  <c r="S12" i="8"/>
  <c r="S70" i="8"/>
  <c r="S11" i="8"/>
  <c r="S71" i="8"/>
  <c r="S13" i="8"/>
  <c r="S69" i="8"/>
  <c r="S94" i="8"/>
  <c r="S92" i="8"/>
  <c r="S93" i="8"/>
  <c r="S91" i="8"/>
  <c r="S112" i="8"/>
  <c r="S30" i="8"/>
  <c r="S114" i="8"/>
  <c r="S28" i="8"/>
  <c r="S113" i="8"/>
  <c r="S29" i="8"/>
  <c r="S111" i="8"/>
  <c r="S27" i="8"/>
  <c r="S126" i="8"/>
  <c r="S128" i="8"/>
  <c r="S125" i="8"/>
  <c r="S127" i="8"/>
  <c r="Y1" i="3" l="1"/>
  <c r="W5" i="9" l="1"/>
  <c r="W101" i="9"/>
  <c r="W100" i="9"/>
  <c r="W37" i="9"/>
  <c r="W93" i="9"/>
  <c r="W90" i="9"/>
  <c r="W91" i="9"/>
  <c r="W13" i="9"/>
  <c r="W11" i="9"/>
  <c r="W122" i="9"/>
  <c r="W124" i="9"/>
  <c r="W58" i="9"/>
  <c r="W52" i="9"/>
  <c r="W72" i="9"/>
  <c r="W68" i="9"/>
  <c r="W118" i="9"/>
  <c r="W86" i="9"/>
  <c r="W112" i="9"/>
  <c r="W126" i="9"/>
  <c r="W46" i="9"/>
  <c r="W32" i="9"/>
  <c r="W4" i="9"/>
  <c r="W102" i="9"/>
  <c r="W103" i="9"/>
  <c r="W34" i="9"/>
  <c r="W9" i="9"/>
  <c r="W10" i="9"/>
  <c r="W92" i="9"/>
  <c r="W39" i="9"/>
  <c r="W36" i="9"/>
  <c r="W7" i="9"/>
  <c r="W61" i="9"/>
  <c r="W69" i="9"/>
  <c r="W70" i="9"/>
  <c r="W51" i="9"/>
  <c r="W63" i="9"/>
  <c r="W60" i="9"/>
  <c r="W113" i="9"/>
  <c r="W105" i="9"/>
  <c r="W106" i="9"/>
  <c r="W87" i="9"/>
  <c r="W115" i="9"/>
  <c r="W120" i="9"/>
  <c r="W127" i="9"/>
  <c r="W77" i="9"/>
  <c r="W79" i="9"/>
  <c r="W41" i="9"/>
  <c r="W17" i="9"/>
  <c r="W18" i="9"/>
  <c r="W31" i="9"/>
  <c r="W43" i="9"/>
  <c r="W48" i="9"/>
  <c r="W6" i="9"/>
  <c r="W98" i="9"/>
  <c r="W104" i="9"/>
  <c r="W38" i="9"/>
  <c r="W89" i="9"/>
  <c r="W94" i="9"/>
  <c r="W96" i="9"/>
  <c r="W14" i="9"/>
  <c r="W12" i="9"/>
  <c r="W123" i="9"/>
  <c r="W57" i="9"/>
  <c r="W49" i="9"/>
  <c r="W54" i="9"/>
  <c r="W55" i="9"/>
  <c r="W71" i="9"/>
  <c r="W67" i="9"/>
  <c r="W117" i="9"/>
  <c r="W85" i="9"/>
  <c r="W82" i="9"/>
  <c r="W83" i="9"/>
  <c r="W107" i="9"/>
  <c r="W111" i="9"/>
  <c r="W125" i="9"/>
  <c r="W75" i="9"/>
  <c r="W80" i="9"/>
  <c r="W45" i="9"/>
  <c r="W29" i="9"/>
  <c r="W28" i="9"/>
  <c r="W25" i="9"/>
  <c r="W19" i="9"/>
  <c r="W23" i="9"/>
  <c r="W50" i="9"/>
  <c r="W88" i="9"/>
  <c r="W78" i="9"/>
  <c r="W27" i="9"/>
  <c r="W20" i="9"/>
  <c r="W97" i="9"/>
  <c r="W99" i="9"/>
  <c r="W33" i="9"/>
  <c r="W15" i="9"/>
  <c r="W16" i="9"/>
  <c r="W95" i="9"/>
  <c r="W35" i="9"/>
  <c r="W40" i="9"/>
  <c r="W121" i="9"/>
  <c r="W8" i="9"/>
  <c r="W62" i="9"/>
  <c r="W65" i="9"/>
  <c r="W66" i="9"/>
  <c r="W56" i="9"/>
  <c r="W59" i="9"/>
  <c r="W64" i="9"/>
  <c r="W114" i="9"/>
  <c r="W109" i="9"/>
  <c r="W110" i="9"/>
  <c r="W84" i="9"/>
  <c r="W119" i="9"/>
  <c r="W116" i="9"/>
  <c r="W128" i="9"/>
  <c r="W73" i="9"/>
  <c r="W74" i="9"/>
  <c r="W42" i="9"/>
  <c r="W21" i="9"/>
  <c r="W22" i="9"/>
  <c r="W26" i="9"/>
  <c r="W47" i="9"/>
  <c r="W44" i="9"/>
  <c r="W53" i="9"/>
  <c r="W81" i="9"/>
  <c r="W108" i="9"/>
  <c r="W76" i="9"/>
  <c r="W30" i="9"/>
  <c r="W24" i="9"/>
  <c r="Y1" i="9"/>
  <c r="AA6" i="8"/>
  <c r="W127" i="8" s="1"/>
  <c r="W27" i="8" l="1"/>
  <c r="W28" i="8"/>
  <c r="W91" i="8"/>
  <c r="W69" i="8"/>
  <c r="W70" i="8"/>
  <c r="W7" i="8"/>
  <c r="W121" i="8"/>
  <c r="W122" i="8"/>
  <c r="W23" i="8"/>
  <c r="W21" i="8"/>
  <c r="W22" i="8"/>
  <c r="W61" i="8"/>
  <c r="W37" i="8"/>
  <c r="W38" i="8"/>
  <c r="W35" i="8"/>
  <c r="W85" i="8"/>
  <c r="W86" i="8"/>
  <c r="W43" i="8"/>
  <c r="W97" i="8"/>
  <c r="W98" i="8"/>
  <c r="W107" i="8"/>
  <c r="W45" i="8"/>
  <c r="W46" i="8"/>
  <c r="W99" i="8"/>
  <c r="W57" i="8"/>
  <c r="W58" i="8"/>
  <c r="W15" i="8"/>
  <c r="W117" i="8"/>
  <c r="W118" i="8"/>
  <c r="W73" i="8"/>
  <c r="W31" i="8"/>
  <c r="W126" i="8"/>
  <c r="W11" i="8"/>
  <c r="W75" i="8"/>
  <c r="W26" i="8"/>
  <c r="W49" i="8"/>
  <c r="W53" i="8"/>
  <c r="W65" i="8"/>
  <c r="W105" i="8"/>
  <c r="W102" i="8"/>
  <c r="W18" i="8"/>
  <c r="W123" i="8"/>
  <c r="W125" i="8"/>
  <c r="W111" i="8"/>
  <c r="W114" i="8"/>
  <c r="W93" i="8"/>
  <c r="W13" i="8"/>
  <c r="W12" i="8"/>
  <c r="W9" i="8"/>
  <c r="W77" i="8"/>
  <c r="W76" i="8"/>
  <c r="W25" i="8"/>
  <c r="W89" i="8"/>
  <c r="W88" i="8"/>
  <c r="W63" i="8"/>
  <c r="W47" i="8"/>
  <c r="W50" i="8"/>
  <c r="W33" i="8"/>
  <c r="W55" i="8"/>
  <c r="W54" i="8"/>
  <c r="W41" i="8"/>
  <c r="W67" i="8"/>
  <c r="W66" i="8"/>
  <c r="W109" i="8"/>
  <c r="W103" i="8"/>
  <c r="W106" i="8"/>
  <c r="W101" i="8"/>
  <c r="W81" i="8"/>
  <c r="W80" i="8"/>
  <c r="W17" i="8"/>
  <c r="W5" i="8"/>
  <c r="W4" i="8"/>
  <c r="W74" i="8"/>
  <c r="W124" i="8"/>
  <c r="W112" i="8"/>
  <c r="W14" i="8"/>
  <c r="W78" i="8"/>
  <c r="W90" i="8"/>
  <c r="W48" i="8"/>
  <c r="W56" i="8"/>
  <c r="W68" i="8"/>
  <c r="W104" i="8"/>
  <c r="W82" i="8"/>
  <c r="W6" i="8"/>
  <c r="W128" i="8"/>
  <c r="W29" i="8"/>
  <c r="W30" i="8"/>
  <c r="W92" i="8"/>
  <c r="W71" i="8"/>
  <c r="W72" i="8"/>
  <c r="W8" i="8"/>
  <c r="W119" i="8"/>
  <c r="W120" i="8"/>
  <c r="W24" i="8"/>
  <c r="W19" i="8"/>
  <c r="W20" i="8"/>
  <c r="W62" i="8"/>
  <c r="W39" i="8"/>
  <c r="W40" i="8"/>
  <c r="W36" i="8"/>
  <c r="W83" i="8"/>
  <c r="W84" i="8"/>
  <c r="W44" i="8"/>
  <c r="W95" i="8"/>
  <c r="W96" i="8"/>
  <c r="W108" i="8"/>
  <c r="W51" i="8"/>
  <c r="W52" i="8"/>
  <c r="W100" i="8"/>
  <c r="W59" i="8"/>
  <c r="W60" i="8"/>
  <c r="W16" i="8"/>
  <c r="W115" i="8"/>
  <c r="W116" i="8"/>
  <c r="W32" i="8"/>
  <c r="W113" i="8"/>
  <c r="W94" i="8"/>
  <c r="W10" i="8"/>
  <c r="W87" i="8"/>
  <c r="W64" i="8"/>
  <c r="W34" i="8"/>
  <c r="W42" i="8"/>
  <c r="W110" i="8"/>
  <c r="W79" i="8"/>
  <c r="W3" i="8"/>
  <c r="AA4" i="8" l="1"/>
  <c r="W32" i="6"/>
  <c r="AA5" i="5"/>
  <c r="W81" i="5" s="1"/>
  <c r="W80" i="1"/>
  <c r="AA6" i="3"/>
  <c r="W85" i="3" l="1"/>
  <c r="W33" i="3"/>
  <c r="W26" i="3"/>
  <c r="W105" i="3"/>
  <c r="W29" i="3"/>
  <c r="W32" i="3"/>
  <c r="W47" i="3"/>
  <c r="W35" i="3"/>
  <c r="W38" i="3"/>
  <c r="W119" i="3"/>
  <c r="W99" i="3"/>
  <c r="W98" i="3"/>
  <c r="W73" i="3"/>
  <c r="W39" i="3"/>
  <c r="W42" i="3"/>
  <c r="W66" i="3"/>
  <c r="W64" i="3"/>
  <c r="W78" i="3"/>
  <c r="W93" i="3"/>
  <c r="W96" i="3"/>
  <c r="W8" i="3"/>
  <c r="W115" i="3"/>
  <c r="W112" i="3"/>
  <c r="W58" i="3"/>
  <c r="W45" i="3"/>
  <c r="W44" i="3"/>
  <c r="W138" i="3"/>
  <c r="W23" i="3"/>
  <c r="W12" i="3"/>
  <c r="W114" i="3"/>
  <c r="W27" i="3"/>
  <c r="W107" i="3"/>
  <c r="W104" i="3"/>
  <c r="W90" i="3"/>
  <c r="W69" i="3"/>
  <c r="W124" i="3"/>
  <c r="W122" i="3"/>
  <c r="W49" i="3"/>
  <c r="W91" i="3"/>
  <c r="W75" i="3"/>
  <c r="W9" i="3"/>
  <c r="W59" i="3"/>
  <c r="W62" i="3"/>
  <c r="W131" i="3"/>
  <c r="W132" i="3"/>
  <c r="W6" i="3"/>
  <c r="W127" i="3"/>
  <c r="W140" i="3"/>
  <c r="W30" i="3"/>
  <c r="W37" i="3"/>
  <c r="W120" i="3"/>
  <c r="W100" i="3"/>
  <c r="W41" i="3"/>
  <c r="W63" i="3"/>
  <c r="W95" i="3"/>
  <c r="W7" i="3"/>
  <c r="W116" i="3"/>
  <c r="W46" i="3"/>
  <c r="W19" i="3"/>
  <c r="W113" i="3"/>
  <c r="W129" i="3"/>
  <c r="W28" i="3"/>
  <c r="W84" i="3"/>
  <c r="W43" i="3"/>
  <c r="W86" i="3"/>
  <c r="W25" i="3"/>
  <c r="W34" i="3"/>
  <c r="W106" i="3"/>
  <c r="W31" i="3"/>
  <c r="W24" i="3"/>
  <c r="W101" i="3"/>
  <c r="W102" i="3"/>
  <c r="W103" i="3"/>
  <c r="W87" i="3"/>
  <c r="W88" i="3"/>
  <c r="W51" i="3"/>
  <c r="W67" i="3"/>
  <c r="W68" i="3"/>
  <c r="W123" i="3"/>
  <c r="W117" i="3"/>
  <c r="W118" i="3"/>
  <c r="W71" i="3"/>
  <c r="W53" i="3"/>
  <c r="W54" i="3"/>
  <c r="W65" i="3"/>
  <c r="W92" i="3"/>
  <c r="W82" i="3"/>
  <c r="W79" i="3"/>
  <c r="W80" i="3"/>
  <c r="W10" i="3"/>
  <c r="W13" i="3"/>
  <c r="W14" i="3"/>
  <c r="W60" i="3"/>
  <c r="W55" i="3"/>
  <c r="W56" i="3"/>
  <c r="W136" i="3"/>
  <c r="W125" i="3"/>
  <c r="W126" i="3"/>
  <c r="W16" i="3"/>
  <c r="W3" i="3"/>
  <c r="W4" i="3"/>
  <c r="W128" i="3"/>
  <c r="W133" i="3"/>
  <c r="W134" i="3"/>
  <c r="W20" i="3"/>
  <c r="W109" i="3"/>
  <c r="W130" i="3"/>
  <c r="W22" i="3"/>
  <c r="W108" i="3"/>
  <c r="W89" i="3"/>
  <c r="W52" i="3"/>
  <c r="W70" i="3"/>
  <c r="W121" i="3"/>
  <c r="W72" i="3"/>
  <c r="W50" i="3"/>
  <c r="W81" i="3"/>
  <c r="W76" i="3"/>
  <c r="W17" i="3"/>
  <c r="W18" i="3"/>
  <c r="W61" i="3"/>
  <c r="W135" i="3"/>
  <c r="W15" i="3"/>
  <c r="W5" i="3"/>
  <c r="W139" i="3"/>
  <c r="W83" i="3"/>
  <c r="W48" i="3"/>
  <c r="W36" i="3"/>
  <c r="W97" i="3"/>
  <c r="W74" i="3"/>
  <c r="W40" i="3"/>
  <c r="W77" i="3"/>
  <c r="W94" i="3"/>
  <c r="W111" i="3"/>
  <c r="W57" i="3"/>
  <c r="W137" i="3"/>
  <c r="W11" i="3"/>
  <c r="W110" i="3"/>
  <c r="W21" i="3"/>
  <c r="W121" i="6"/>
  <c r="W12" i="6"/>
  <c r="W128" i="6"/>
  <c r="W61" i="6"/>
  <c r="W101" i="6"/>
  <c r="W65" i="6"/>
  <c r="W40" i="6"/>
  <c r="W34" i="6"/>
  <c r="W119" i="6"/>
  <c r="W57" i="6"/>
  <c r="W60" i="6"/>
  <c r="W88" i="6"/>
  <c r="W25" i="6"/>
  <c r="W24" i="6"/>
  <c r="W116" i="6"/>
  <c r="W90" i="6"/>
  <c r="W80" i="6"/>
  <c r="W83" i="6"/>
  <c r="W29" i="6"/>
  <c r="W28" i="6"/>
  <c r="W100" i="6"/>
  <c r="W98" i="6"/>
  <c r="W68" i="6"/>
  <c r="W36" i="6"/>
  <c r="W13" i="6"/>
  <c r="W37" i="6"/>
  <c r="W126" i="6"/>
  <c r="W118" i="6"/>
  <c r="W62" i="6"/>
  <c r="W91" i="6"/>
  <c r="W97" i="6"/>
  <c r="W56" i="6"/>
  <c r="W72" i="6"/>
  <c r="W50" i="6"/>
  <c r="W76" i="6"/>
  <c r="W41" i="6"/>
  <c r="W52" i="6"/>
  <c r="W71" i="6"/>
  <c r="W49" i="6"/>
  <c r="W81" i="6"/>
  <c r="W109" i="6"/>
  <c r="W30" i="6"/>
  <c r="W10" i="6"/>
  <c r="W7" i="6"/>
  <c r="W27" i="6"/>
  <c r="W127" i="6"/>
  <c r="W58" i="6"/>
  <c r="W92" i="6"/>
  <c r="W93" i="6"/>
  <c r="W59" i="6"/>
  <c r="W79" i="6"/>
  <c r="W54" i="6"/>
  <c r="W78" i="6"/>
  <c r="W21" i="6"/>
  <c r="W26" i="6"/>
  <c r="W14" i="6"/>
  <c r="W38" i="6"/>
  <c r="W33" i="6"/>
  <c r="W114" i="6"/>
  <c r="W125" i="6"/>
  <c r="W115" i="6"/>
  <c r="W104" i="6"/>
  <c r="W96" i="6"/>
  <c r="W102" i="6"/>
  <c r="W64" i="6"/>
  <c r="W74" i="6"/>
  <c r="W73" i="6"/>
  <c r="W70" i="6"/>
  <c r="W53" i="6"/>
  <c r="W75" i="6"/>
  <c r="W42" i="6"/>
  <c r="W3" i="6"/>
  <c r="W123" i="6"/>
  <c r="W4" i="6"/>
  <c r="W39" i="6"/>
  <c r="W35" i="6"/>
  <c r="W9" i="6"/>
  <c r="W8" i="6"/>
  <c r="W11" i="6"/>
  <c r="W23" i="6"/>
  <c r="W120" i="6"/>
  <c r="W113" i="6"/>
  <c r="W117" i="6"/>
  <c r="W99" i="6"/>
  <c r="W103" i="6"/>
  <c r="W95" i="6"/>
  <c r="W94" i="6"/>
  <c r="W89" i="6"/>
  <c r="W63" i="6"/>
  <c r="W55" i="6"/>
  <c r="W51" i="6"/>
  <c r="W67" i="6"/>
  <c r="W66" i="6"/>
  <c r="W69" i="6"/>
  <c r="W77" i="6"/>
  <c r="W47" i="6"/>
  <c r="W43" i="6"/>
  <c r="W17" i="6"/>
  <c r="W16" i="6"/>
  <c r="W19" i="6"/>
  <c r="W85" i="6"/>
  <c r="W108" i="6"/>
  <c r="W111" i="6"/>
  <c r="W105" i="6"/>
  <c r="W31" i="6"/>
  <c r="W48" i="6"/>
  <c r="W44" i="6"/>
  <c r="W22" i="6"/>
  <c r="W20" i="6"/>
  <c r="W15" i="6"/>
  <c r="W86" i="6"/>
  <c r="W112" i="6"/>
  <c r="W107" i="6"/>
  <c r="W106" i="6"/>
  <c r="W124" i="6"/>
  <c r="W122" i="6"/>
  <c r="W82" i="6"/>
  <c r="W87" i="6"/>
  <c r="W18" i="6"/>
  <c r="W46" i="6"/>
  <c r="W45" i="6"/>
  <c r="W84" i="6"/>
  <c r="W6" i="6"/>
  <c r="W5" i="6"/>
  <c r="W110" i="6"/>
  <c r="W63" i="5"/>
  <c r="W49" i="5"/>
  <c r="W47" i="5"/>
  <c r="W99" i="5"/>
  <c r="W37" i="5"/>
  <c r="W45" i="5"/>
  <c r="W80" i="5"/>
  <c r="W62" i="5"/>
  <c r="W58" i="5"/>
  <c r="W18" i="5"/>
  <c r="W16" i="5"/>
  <c r="W19" i="5"/>
  <c r="W52" i="5"/>
  <c r="W32" i="5"/>
  <c r="W36" i="5"/>
  <c r="W100" i="5"/>
  <c r="W98" i="5"/>
  <c r="W93" i="5"/>
  <c r="W8" i="5"/>
  <c r="W102" i="5"/>
  <c r="W103" i="5"/>
  <c r="W40" i="5"/>
  <c r="W4" i="5"/>
  <c r="W5" i="5"/>
  <c r="W70" i="5"/>
  <c r="W92" i="5"/>
  <c r="W88" i="5"/>
  <c r="W30" i="5"/>
  <c r="W28" i="5"/>
  <c r="W23" i="5"/>
  <c r="W78" i="5"/>
  <c r="W84" i="5"/>
  <c r="W64" i="5"/>
  <c r="W54" i="5"/>
  <c r="W56" i="5"/>
  <c r="W10" i="5"/>
  <c r="W38" i="5"/>
  <c r="W46" i="5"/>
  <c r="W67" i="5"/>
  <c r="W50" i="5"/>
  <c r="W53" i="5"/>
  <c r="W22" i="5"/>
  <c r="W60" i="5"/>
  <c r="W59" i="5"/>
  <c r="W48" i="5"/>
  <c r="W12" i="5"/>
  <c r="W9" i="5"/>
  <c r="W96" i="5"/>
  <c r="W34" i="5"/>
  <c r="W33" i="5"/>
  <c r="W14" i="5"/>
  <c r="W42" i="5"/>
  <c r="W41" i="5"/>
  <c r="W44" i="5"/>
  <c r="W72" i="5"/>
  <c r="W71" i="5"/>
  <c r="W66" i="5"/>
  <c r="W76" i="5"/>
  <c r="W79" i="5"/>
  <c r="W26" i="5"/>
  <c r="W90" i="5"/>
  <c r="W89" i="5"/>
  <c r="W74" i="5"/>
  <c r="W83" i="5"/>
  <c r="W61" i="5"/>
  <c r="W57" i="5"/>
  <c r="W21" i="5"/>
  <c r="W20" i="5"/>
  <c r="W15" i="5"/>
  <c r="W51" i="5"/>
  <c r="W31" i="5"/>
  <c r="W35" i="5"/>
  <c r="W95" i="5"/>
  <c r="W94" i="5"/>
  <c r="W97" i="5"/>
  <c r="W7" i="5"/>
  <c r="W104" i="5"/>
  <c r="W101" i="5"/>
  <c r="W39" i="5"/>
  <c r="W6" i="5"/>
  <c r="W3" i="5"/>
  <c r="W69" i="5"/>
  <c r="W91" i="5"/>
  <c r="W87" i="5"/>
  <c r="W25" i="5"/>
  <c r="W24" i="5"/>
  <c r="W27" i="5"/>
  <c r="W77" i="5"/>
  <c r="W82" i="5"/>
  <c r="W17" i="5"/>
  <c r="W55" i="5"/>
  <c r="W11" i="5"/>
  <c r="W13" i="5"/>
  <c r="W43" i="5"/>
  <c r="W68" i="5"/>
  <c r="W65" i="5"/>
  <c r="W75" i="5"/>
  <c r="W29" i="5"/>
  <c r="W86" i="5"/>
  <c r="W85" i="5"/>
  <c r="W73" i="5"/>
  <c r="W140" i="1"/>
  <c r="W16" i="1"/>
  <c r="W123" i="1"/>
  <c r="W41" i="1"/>
  <c r="W8" i="1"/>
  <c r="W90" i="1"/>
  <c r="W63" i="1"/>
  <c r="W68" i="1"/>
  <c r="W129" i="1"/>
  <c r="W70" i="1"/>
  <c r="W58" i="1"/>
  <c r="W73" i="1"/>
  <c r="W95" i="1"/>
  <c r="W50" i="1"/>
  <c r="W47" i="1"/>
  <c r="W118" i="1"/>
  <c r="W112" i="1"/>
  <c r="W109" i="1"/>
  <c r="W4" i="1"/>
  <c r="W54" i="1"/>
  <c r="W51" i="1"/>
  <c r="W134" i="1"/>
  <c r="W44" i="1"/>
  <c r="W45" i="1"/>
  <c r="W36" i="1"/>
  <c r="W108" i="1"/>
  <c r="W105" i="1"/>
  <c r="W12" i="1"/>
  <c r="W114" i="1"/>
  <c r="W115" i="1"/>
  <c r="W88" i="1"/>
  <c r="W82" i="1"/>
  <c r="W84" i="1"/>
  <c r="W22" i="1"/>
  <c r="W19" i="1"/>
  <c r="W71" i="1"/>
  <c r="W102" i="1"/>
  <c r="W103" i="1"/>
  <c r="W125" i="1"/>
  <c r="W24" i="1"/>
  <c r="W25" i="1"/>
  <c r="W59" i="1"/>
  <c r="W34" i="1"/>
  <c r="W29" i="1"/>
  <c r="W99" i="1"/>
  <c r="W32" i="1"/>
  <c r="W27" i="1"/>
  <c r="W79" i="1"/>
  <c r="W139" i="1"/>
  <c r="W15" i="1"/>
  <c r="W124" i="1"/>
  <c r="W137" i="1"/>
  <c r="W37" i="1"/>
  <c r="W13" i="1"/>
  <c r="W85" i="1"/>
  <c r="W62" i="1"/>
  <c r="W130" i="1"/>
  <c r="W128" i="1"/>
  <c r="W69" i="1"/>
  <c r="W74" i="1"/>
  <c r="W98" i="1"/>
  <c r="W78" i="1"/>
  <c r="W136" i="1"/>
  <c r="W120" i="1"/>
  <c r="W18" i="1"/>
  <c r="W17" i="1"/>
  <c r="W6" i="1"/>
  <c r="W122" i="1"/>
  <c r="W121" i="1"/>
  <c r="W138" i="1"/>
  <c r="W40" i="1"/>
  <c r="W39" i="1"/>
  <c r="W38" i="1"/>
  <c r="W10" i="1"/>
  <c r="W9" i="1"/>
  <c r="W14" i="1"/>
  <c r="W92" i="1"/>
  <c r="W91" i="1"/>
  <c r="W86" i="1"/>
  <c r="W64" i="1"/>
  <c r="W83" i="1"/>
  <c r="W56" i="1"/>
  <c r="W55" i="1"/>
  <c r="W67" i="1"/>
  <c r="W132" i="1"/>
  <c r="W131" i="1"/>
  <c r="W127" i="1"/>
  <c r="W66" i="1"/>
  <c r="W65" i="1"/>
  <c r="W57" i="1"/>
  <c r="W76" i="1"/>
  <c r="W75" i="1"/>
  <c r="W97" i="1"/>
  <c r="W94" i="1"/>
  <c r="W93" i="1"/>
  <c r="W77" i="1"/>
  <c r="W119" i="1"/>
  <c r="W5" i="1"/>
  <c r="W42" i="1"/>
  <c r="W7" i="1"/>
  <c r="W89" i="1"/>
  <c r="W61" i="1"/>
  <c r="W96" i="1"/>
  <c r="W135" i="1"/>
  <c r="W48" i="1"/>
  <c r="W49" i="1"/>
  <c r="W117" i="1"/>
  <c r="W110" i="1"/>
  <c r="W111" i="1"/>
  <c r="W52" i="1"/>
  <c r="W53" i="1"/>
  <c r="W133" i="1"/>
  <c r="W46" i="1"/>
  <c r="W43" i="1"/>
  <c r="W35" i="1"/>
  <c r="W106" i="1"/>
  <c r="W107" i="1"/>
  <c r="W11" i="1"/>
  <c r="W116" i="1"/>
  <c r="W113" i="1"/>
  <c r="W87" i="1"/>
  <c r="W81" i="1"/>
  <c r="W20" i="1"/>
  <c r="W21" i="1"/>
  <c r="W72" i="1"/>
  <c r="W104" i="1"/>
  <c r="W101" i="1"/>
  <c r="W126" i="1"/>
  <c r="W26" i="1"/>
  <c r="W23" i="1"/>
  <c r="W60" i="1"/>
  <c r="W30" i="1"/>
  <c r="W33" i="1"/>
  <c r="W100" i="1"/>
  <c r="W28" i="1"/>
  <c r="W31" i="1"/>
  <c r="S132" i="1"/>
  <c r="S129" i="1"/>
  <c r="S130" i="1"/>
  <c r="S127" i="1"/>
  <c r="S128" i="1"/>
  <c r="S126" i="1"/>
  <c r="S125" i="1"/>
  <c r="S30" i="1"/>
  <c r="S29" i="1"/>
  <c r="S28" i="1"/>
  <c r="S27" i="1"/>
  <c r="S33" i="1"/>
  <c r="S34" i="1"/>
  <c r="S32" i="1"/>
  <c r="S31" i="1"/>
  <c r="S79" i="1"/>
  <c r="S80" i="1"/>
  <c r="S78" i="1"/>
  <c r="S77" i="1"/>
  <c r="S76" i="1"/>
  <c r="S75" i="1"/>
  <c r="S74" i="1"/>
  <c r="S73" i="1"/>
  <c r="S112" i="1"/>
  <c r="S111" i="1"/>
  <c r="S108" i="1"/>
  <c r="S107" i="1"/>
  <c r="S109" i="1"/>
  <c r="S110" i="1"/>
  <c r="S106" i="1"/>
  <c r="S105" i="1"/>
  <c r="S104" i="1"/>
  <c r="S103" i="1"/>
  <c r="S102" i="1"/>
  <c r="S101" i="1"/>
  <c r="S50" i="1"/>
  <c r="S49" i="1"/>
  <c r="S47" i="1"/>
  <c r="S48" i="1"/>
  <c r="S54" i="1"/>
  <c r="S53" i="1"/>
  <c r="S52" i="1"/>
  <c r="S51" i="1"/>
  <c r="S115" i="1"/>
  <c r="S116" i="1"/>
  <c r="S114" i="1"/>
  <c r="S113" i="1"/>
  <c r="S99" i="1"/>
  <c r="S100" i="1"/>
  <c r="S98" i="1"/>
  <c r="S97" i="1"/>
  <c r="S96" i="1"/>
  <c r="S95" i="1"/>
  <c r="S94" i="1"/>
  <c r="S93" i="1"/>
  <c r="S44" i="1"/>
  <c r="S43" i="1"/>
  <c r="S46" i="1"/>
  <c r="S45" i="1"/>
  <c r="S11" i="1"/>
  <c r="S12" i="1"/>
  <c r="S14" i="1"/>
  <c r="S13" i="1"/>
  <c r="S16" i="1"/>
  <c r="S15" i="1"/>
  <c r="S18" i="1"/>
  <c r="S17" i="1"/>
  <c r="S20" i="1"/>
  <c r="S19" i="1"/>
  <c r="S22" i="1"/>
  <c r="S21" i="1"/>
  <c r="S23" i="1"/>
  <c r="S24" i="1"/>
  <c r="S26" i="1"/>
  <c r="S25" i="1"/>
  <c r="S65" i="1"/>
  <c r="S66" i="1"/>
  <c r="S69" i="1"/>
  <c r="S70" i="1"/>
  <c r="S72" i="1"/>
  <c r="S71" i="1"/>
  <c r="S67" i="1"/>
  <c r="S68" i="1"/>
  <c r="S3" i="1"/>
  <c r="S4" i="1"/>
  <c r="S6" i="1"/>
  <c r="S5" i="1"/>
  <c r="S8" i="1"/>
  <c r="S7" i="1"/>
  <c r="S10" i="1"/>
  <c r="S9" i="1"/>
  <c r="S41" i="1"/>
  <c r="S42" i="1"/>
  <c r="S39" i="1"/>
  <c r="S40" i="1"/>
  <c r="S37" i="1"/>
  <c r="S38" i="1"/>
  <c r="S36" i="1"/>
  <c r="S35" i="1"/>
  <c r="S55" i="1"/>
  <c r="S56" i="1"/>
  <c r="S57" i="1"/>
  <c r="S58" i="1"/>
  <c r="S60" i="1"/>
  <c r="S59" i="1"/>
  <c r="S133" i="1"/>
  <c r="S134" i="1"/>
  <c r="S137" i="1"/>
  <c r="S138" i="1"/>
  <c r="S61" i="1"/>
  <c r="S62" i="1"/>
  <c r="S136" i="1"/>
  <c r="S135" i="1"/>
  <c r="S139" i="1"/>
  <c r="S140" i="1"/>
  <c r="S83" i="1"/>
  <c r="S84" i="1"/>
  <c r="S82" i="1"/>
  <c r="S81" i="1"/>
  <c r="S87" i="1"/>
  <c r="S88" i="1"/>
  <c r="S92" i="1"/>
  <c r="S91" i="1"/>
  <c r="S85" i="1"/>
  <c r="S86" i="1"/>
  <c r="S89" i="1"/>
  <c r="S90" i="1"/>
  <c r="S117" i="1"/>
  <c r="S118" i="1"/>
  <c r="S120" i="1"/>
  <c r="S119" i="1"/>
  <c r="S122" i="1"/>
  <c r="S121" i="1"/>
  <c r="S124" i="1"/>
  <c r="S123" i="1"/>
  <c r="S63" i="1"/>
  <c r="S64" i="1"/>
  <c r="S131" i="1"/>
  <c r="AA3" i="5" l="1"/>
  <c r="Y1" i="6"/>
  <c r="Y1" i="5"/>
  <c r="S83" i="3" l="1"/>
  <c r="O76" i="3"/>
  <c r="I79" i="3"/>
  <c r="I80" i="3"/>
  <c r="O75" i="3"/>
  <c r="H78" i="3"/>
  <c r="N82" i="3"/>
  <c r="H77" i="3"/>
  <c r="N81" i="3"/>
  <c r="M124" i="6"/>
  <c r="H123" i="6"/>
  <c r="I122" i="6"/>
  <c r="M121" i="6"/>
  <c r="N84" i="5"/>
  <c r="M83" i="5"/>
  <c r="G82" i="5"/>
  <c r="I81" i="5"/>
  <c r="O64" i="5"/>
  <c r="I64" i="5"/>
  <c r="N63" i="5"/>
  <c r="H63" i="5"/>
  <c r="I64" i="3"/>
  <c r="G66" i="3"/>
  <c r="N92" i="3"/>
  <c r="H92" i="3"/>
  <c r="O63" i="3"/>
  <c r="M65" i="3"/>
  <c r="I82" i="1"/>
  <c r="O81" i="1"/>
  <c r="M84" i="1"/>
  <c r="M83" i="1"/>
  <c r="AA4" i="3" l="1"/>
  <c r="AA4" i="6"/>
  <c r="S122" i="6" l="1"/>
  <c r="S123" i="6"/>
  <c r="S31" i="6"/>
  <c r="S32" i="6"/>
  <c r="S124" i="6"/>
  <c r="S109" i="6"/>
  <c r="S105" i="6"/>
  <c r="S110" i="6"/>
  <c r="S106" i="6"/>
  <c r="S3" i="6"/>
  <c r="S111" i="6"/>
  <c r="S5" i="6"/>
  <c r="S107" i="6"/>
  <c r="S4" i="6"/>
  <c r="S108" i="6"/>
  <c r="S6" i="6"/>
  <c r="S112" i="6"/>
  <c r="S83" i="6"/>
  <c r="S85" i="6"/>
  <c r="S84" i="6"/>
  <c r="S86" i="6"/>
  <c r="S41" i="6"/>
  <c r="S19" i="6"/>
  <c r="S45" i="6"/>
  <c r="S15" i="6"/>
  <c r="S42" i="6"/>
  <c r="S16" i="6"/>
  <c r="S46" i="6"/>
  <c r="S20" i="6"/>
  <c r="S21" i="6"/>
  <c r="S17" i="6"/>
  <c r="S18" i="6"/>
  <c r="S22" i="6"/>
  <c r="S81" i="6"/>
  <c r="S43" i="6"/>
  <c r="S87" i="6"/>
  <c r="S44" i="6"/>
  <c r="S88" i="6"/>
  <c r="S47" i="6"/>
  <c r="S82" i="6"/>
  <c r="S48" i="6"/>
  <c r="S75" i="6"/>
  <c r="S77" i="6"/>
  <c r="S76" i="6"/>
  <c r="S78" i="6"/>
  <c r="S49" i="6"/>
  <c r="S69" i="6"/>
  <c r="S53" i="6"/>
  <c r="S65" i="6"/>
  <c r="S50" i="6"/>
  <c r="S66" i="6"/>
  <c r="S54" i="6"/>
  <c r="S70" i="6"/>
  <c r="S71" i="6"/>
  <c r="S67" i="6"/>
  <c r="S68" i="6"/>
  <c r="S72" i="6"/>
  <c r="S73" i="6"/>
  <c r="S51" i="6"/>
  <c r="S79" i="6"/>
  <c r="S52" i="6"/>
  <c r="S80" i="6"/>
  <c r="S55" i="6"/>
  <c r="S74" i="6"/>
  <c r="S56" i="6"/>
  <c r="S59" i="6"/>
  <c r="S63" i="6"/>
  <c r="S60" i="6"/>
  <c r="S64" i="6"/>
  <c r="S101" i="6"/>
  <c r="S89" i="6"/>
  <c r="S97" i="6"/>
  <c r="S93" i="6"/>
  <c r="S102" i="6"/>
  <c r="S94" i="6"/>
  <c r="S98" i="6"/>
  <c r="S90" i="6"/>
  <c r="S91" i="6"/>
  <c r="S95" i="6"/>
  <c r="S96" i="6"/>
  <c r="S92" i="6"/>
  <c r="S57" i="6"/>
  <c r="S103" i="6"/>
  <c r="S61" i="6"/>
  <c r="S104" i="6"/>
  <c r="S62" i="6"/>
  <c r="S99" i="6"/>
  <c r="S58" i="6"/>
  <c r="S100" i="6"/>
  <c r="S115" i="6"/>
  <c r="S117" i="6"/>
  <c r="S116" i="6"/>
  <c r="S118" i="6"/>
  <c r="S127" i="6"/>
  <c r="S113" i="6"/>
  <c r="S125" i="6"/>
  <c r="S119" i="6"/>
  <c r="S128" i="6"/>
  <c r="S120" i="6"/>
  <c r="S126" i="6"/>
  <c r="S114" i="6"/>
  <c r="S27" i="6"/>
  <c r="S23" i="6"/>
  <c r="S28" i="6"/>
  <c r="S24" i="6"/>
  <c r="S33" i="6"/>
  <c r="S11" i="6"/>
  <c r="S37" i="6"/>
  <c r="S7" i="6"/>
  <c r="S34" i="6"/>
  <c r="S8" i="6"/>
  <c r="S38" i="6"/>
  <c r="S12" i="6"/>
  <c r="S13" i="6"/>
  <c r="S9" i="6"/>
  <c r="S10" i="6"/>
  <c r="S14" i="6"/>
  <c r="S29" i="6"/>
  <c r="S35" i="6"/>
  <c r="S25" i="6"/>
  <c r="S36" i="6"/>
  <c r="S26" i="6"/>
  <c r="S39" i="6"/>
  <c r="S30" i="6"/>
  <c r="S40" i="6"/>
  <c r="S121" i="6"/>
  <c r="S64" i="5"/>
  <c r="S81" i="5"/>
  <c r="S82" i="5"/>
  <c r="S83" i="5"/>
  <c r="S84" i="5"/>
  <c r="S73" i="5"/>
  <c r="S77" i="5"/>
  <c r="S74" i="5"/>
  <c r="S78" i="5"/>
  <c r="S85" i="5"/>
  <c r="S27" i="5"/>
  <c r="S89" i="5"/>
  <c r="S23" i="5"/>
  <c r="S86" i="5"/>
  <c r="S24" i="5"/>
  <c r="S90" i="5"/>
  <c r="S28" i="5"/>
  <c r="S29" i="5"/>
  <c r="S25" i="5"/>
  <c r="S26" i="5"/>
  <c r="S30" i="5"/>
  <c r="S75" i="5"/>
  <c r="S87" i="5"/>
  <c r="S79" i="5"/>
  <c r="S88" i="5"/>
  <c r="S80" i="5"/>
  <c r="S91" i="5"/>
  <c r="S76" i="5"/>
  <c r="S92" i="5"/>
  <c r="S65" i="5"/>
  <c r="S69" i="5"/>
  <c r="S66" i="5"/>
  <c r="S70" i="5"/>
  <c r="S67" i="5"/>
  <c r="S3" i="5"/>
  <c r="S71" i="5"/>
  <c r="S5" i="5"/>
  <c r="S68" i="5"/>
  <c r="S6" i="5"/>
  <c r="S72" i="5"/>
  <c r="S4" i="5"/>
  <c r="S43" i="5"/>
  <c r="S39" i="5"/>
  <c r="S44" i="5"/>
  <c r="S40" i="5"/>
  <c r="S45" i="5"/>
  <c r="S101" i="5"/>
  <c r="S41" i="5"/>
  <c r="S103" i="5"/>
  <c r="S46" i="5"/>
  <c r="S104" i="5"/>
  <c r="S42" i="5"/>
  <c r="S102" i="5"/>
  <c r="S13" i="5"/>
  <c r="S7" i="5"/>
  <c r="S14" i="5"/>
  <c r="S8" i="5"/>
  <c r="S37" i="5"/>
  <c r="S97" i="5"/>
  <c r="S33" i="5"/>
  <c r="S93" i="5"/>
  <c r="S38" i="5"/>
  <c r="S94" i="5"/>
  <c r="S34" i="5"/>
  <c r="S98" i="5"/>
  <c r="S99" i="5"/>
  <c r="S95" i="5"/>
  <c r="S96" i="5"/>
  <c r="S100" i="5"/>
  <c r="S11" i="5"/>
  <c r="S35" i="5"/>
  <c r="S9" i="5"/>
  <c r="S36" i="5"/>
  <c r="S10" i="5"/>
  <c r="S31" i="5"/>
  <c r="S12" i="5"/>
  <c r="S32" i="5"/>
  <c r="S47" i="5"/>
  <c r="S51" i="5"/>
  <c r="S48" i="5"/>
  <c r="S52" i="5"/>
  <c r="S55" i="5"/>
  <c r="S15" i="5"/>
  <c r="S59" i="5"/>
  <c r="S19" i="5"/>
  <c r="S56" i="5"/>
  <c r="S20" i="5"/>
  <c r="S60" i="5"/>
  <c r="S16" i="5"/>
  <c r="S17" i="5"/>
  <c r="S21" i="5"/>
  <c r="S22" i="5"/>
  <c r="S18" i="5"/>
  <c r="S49" i="5"/>
  <c r="S57" i="5"/>
  <c r="S53" i="5"/>
  <c r="S58" i="5"/>
  <c r="S54" i="5"/>
  <c r="S61" i="5"/>
  <c r="S50" i="5"/>
  <c r="S62" i="5"/>
  <c r="S63" i="5"/>
  <c r="S85" i="3"/>
  <c r="S84" i="3"/>
  <c r="S86" i="3"/>
  <c r="S101" i="3"/>
  <c r="S33" i="3"/>
  <c r="S107" i="3"/>
  <c r="S25" i="3"/>
  <c r="S102" i="3"/>
  <c r="S26" i="3"/>
  <c r="S108" i="3"/>
  <c r="S34" i="3"/>
  <c r="S103" i="3"/>
  <c r="S105" i="3"/>
  <c r="S104" i="3"/>
  <c r="S106" i="3"/>
  <c r="S87" i="3"/>
  <c r="S29" i="3"/>
  <c r="S89" i="3"/>
  <c r="S31" i="3"/>
  <c r="S88" i="3"/>
  <c r="S32" i="3"/>
  <c r="S90" i="3"/>
  <c r="S30" i="3"/>
  <c r="S51" i="3"/>
  <c r="S47" i="3"/>
  <c r="S52" i="3"/>
  <c r="S48" i="3"/>
  <c r="S67" i="3"/>
  <c r="S35" i="3"/>
  <c r="S69" i="3"/>
  <c r="S37" i="3"/>
  <c r="S68" i="3"/>
  <c r="S38" i="3"/>
  <c r="S70" i="3"/>
  <c r="S36" i="3"/>
  <c r="S123" i="3"/>
  <c r="S119" i="3"/>
  <c r="S124" i="3"/>
  <c r="S120" i="3"/>
  <c r="S117" i="3"/>
  <c r="S99" i="3"/>
  <c r="S121" i="3"/>
  <c r="S97" i="3"/>
  <c r="S118" i="3"/>
  <c r="S98" i="3"/>
  <c r="S122" i="3"/>
  <c r="S100" i="3"/>
  <c r="S71" i="3"/>
  <c r="S73" i="3"/>
  <c r="S72" i="3"/>
  <c r="S74" i="3"/>
  <c r="S53" i="3"/>
  <c r="S39" i="3"/>
  <c r="S49" i="3"/>
  <c r="S41" i="3"/>
  <c r="S54" i="3"/>
  <c r="S42" i="3"/>
  <c r="S50" i="3"/>
  <c r="S40" i="3"/>
  <c r="S65" i="3"/>
  <c r="S66" i="3"/>
  <c r="S91" i="3"/>
  <c r="S63" i="3"/>
  <c r="S92" i="3"/>
  <c r="S64" i="3"/>
  <c r="S81" i="3"/>
  <c r="S77" i="3"/>
  <c r="S82" i="3"/>
  <c r="S78" i="3"/>
  <c r="S75" i="3"/>
  <c r="S95" i="3"/>
  <c r="S79" i="3"/>
  <c r="S93" i="3"/>
  <c r="S76" i="3"/>
  <c r="S94" i="3"/>
  <c r="S80" i="3"/>
  <c r="S96" i="3"/>
  <c r="S9" i="3"/>
  <c r="S7" i="3"/>
  <c r="S10" i="3"/>
  <c r="S8" i="3"/>
  <c r="S17" i="3"/>
  <c r="S111" i="3"/>
  <c r="S13" i="3"/>
  <c r="S115" i="3"/>
  <c r="S18" i="3"/>
  <c r="S116" i="3"/>
  <c r="S14" i="3"/>
  <c r="S112" i="3"/>
  <c r="S59" i="3"/>
  <c r="S57" i="3"/>
  <c r="S60" i="3"/>
  <c r="S58" i="3"/>
  <c r="S61" i="3"/>
  <c r="S43" i="3"/>
  <c r="S55" i="3"/>
  <c r="S45" i="3"/>
  <c r="S62" i="3"/>
  <c r="S46" i="3"/>
  <c r="S56" i="3"/>
  <c r="S44" i="3"/>
  <c r="S135" i="3"/>
  <c r="S137" i="3"/>
  <c r="S136" i="3"/>
  <c r="S138" i="3"/>
  <c r="S131" i="3"/>
  <c r="S19" i="3"/>
  <c r="S125" i="3"/>
  <c r="S23" i="3"/>
  <c r="S132" i="3"/>
  <c r="S24" i="3"/>
  <c r="S126" i="3"/>
  <c r="S20" i="3"/>
  <c r="S15" i="3"/>
  <c r="S11" i="3"/>
  <c r="S16" i="3"/>
  <c r="S12" i="3"/>
  <c r="S5" i="3"/>
  <c r="S113" i="3"/>
  <c r="S3" i="3"/>
  <c r="S109" i="3"/>
  <c r="S6" i="3"/>
  <c r="S110" i="3"/>
  <c r="S4" i="3"/>
  <c r="S114" i="3"/>
  <c r="S127" i="3"/>
  <c r="S129" i="3"/>
  <c r="S128" i="3"/>
  <c r="S130" i="3"/>
  <c r="S139" i="3"/>
  <c r="S21" i="3"/>
  <c r="S133" i="3"/>
  <c r="S27" i="3"/>
  <c r="S140" i="3"/>
  <c r="S28" i="3"/>
  <c r="S134" i="3"/>
  <c r="S2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tc={E5E6D0F1-0A37-6E4F-A865-22BBC3FC4923}</author>
    <author>tc={7113C2F7-4368-DE4D-82E8-ADD8DA30CF2F}</author>
  </authors>
  <commentList>
    <comment ref="A1" authorId="0" shapeId="0" xr:uid="{E5E6D0F1-0A37-6E4F-A865-22BBC3FC4923}">
      <text>
        <t>[Threaded comment]
Your version of Excel allows you to read this threaded comment; however, any edits to it will get removed if the file is opened in a newer version of Excel. Learn more: https://go.microsoft.com/fwlink/?linkid=870924
Comment:
    Red highlighted are the atoms with move the most /least.Only du/deps</t>
      </text>
    </comment>
    <comment ref="B1" authorId="1" shapeId="0" xr:uid="{7113C2F7-4368-DE4D-82E8-ADD8DA30CF2F}">
      <text>
        <t>[Threaded comment]
Your version of Excel allows you to read this threaded comment; however, any edits to it will get removed if the file is opened in a newer version of Excel. Learn more: https://go.microsoft.com/fwlink/?linkid=870924
Comment:
    Yellow color are most + and - total contributions of Z and du/deps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tc={32EA7A5F-5908-2449-AE96-8AC83412636D}</author>
    <author>tc={2D44F6E9-128C-D149-996A-7619804A0D50}</author>
  </authors>
  <commentList>
    <comment ref="A1" authorId="0" shapeId="0" xr:uid="{32EA7A5F-5908-2449-AE96-8AC83412636D}">
      <text>
        <t>[Threaded comment]
Your version of Excel allows you to read this threaded comment; however, any edits to it will get removed if the file is opened in a newer version of Excel. Learn more: https://go.microsoft.com/fwlink/?linkid=870924
Comment:
    Red highlighted are the atoms with move the most /least.Only du/deps</t>
      </text>
    </comment>
    <comment ref="B1" authorId="1" shapeId="0" xr:uid="{2D44F6E9-128C-D149-996A-7619804A0D50}">
      <text>
        <t>[Threaded comment]
Your version of Excel allows you to read this threaded comment; however, any edits to it will get removed if the file is opened in a newer version of Excel. Learn more: https://go.microsoft.com/fwlink/?linkid=870924
Comment:
    Yellow color are most + and - total contributions of Z and du/deps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tc={07172034-1637-A34D-BF63-852120A79AE7}</author>
  </authors>
  <commentList>
    <comment ref="G1" authorId="0" shapeId="0" xr:uid="{07172034-1637-A34D-BF63-852120A79AE7}">
      <text>
        <t>[Threaded comment]
Your version of Excel allows you to read this threaded comment; however, any edits to it will get removed if the file is opened in a newer version of Excel. Learn more: https://go.microsoft.com/fwlink/?linkid=870924
Comment:
    New calculations done again after rotating ZIF by 90 degree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tc={EAA59621-C221-0B4C-88CB-1BA42A2222A7}</author>
  </authors>
  <commentList>
    <comment ref="G1" authorId="0" shapeId="0" xr:uid="{EAA59621-C221-0B4C-88CB-1BA42A2222A7}">
      <text>
        <t>[Threaded comment]
Your version of Excel allows you to read this threaded comment; however, any edits to it will get removed if the file is opened in a newer version of Excel. Learn more: https://go.microsoft.com/fwlink/?linkid=870924
Comment:
    New calculations done again after rotating ZIF by 90 degree</t>
      </text>
    </comment>
  </commentList>
</comments>
</file>

<file path=xl/sharedStrings.xml><?xml version="1.0" encoding="utf-8"?>
<sst xmlns="http://schemas.openxmlformats.org/spreadsheetml/2006/main" count="3919" uniqueCount="85">
  <si>
    <t>𝜀=0</t>
  </si>
  <si>
    <t>Number of atom</t>
  </si>
  <si>
    <t>Assym unit flag</t>
  </si>
  <si>
    <t>Label</t>
  </si>
  <si>
    <t>T</t>
  </si>
  <si>
    <t>H</t>
  </si>
  <si>
    <t>F</t>
  </si>
  <si>
    <t>ZN</t>
  </si>
  <si>
    <t>C</t>
  </si>
  <si>
    <t>N</t>
  </si>
  <si>
    <t>𝜀= -0.015</t>
  </si>
  <si>
    <t>𝜀= 0.015</t>
  </si>
  <si>
    <t>x1</t>
  </si>
  <si>
    <t>y1</t>
  </si>
  <si>
    <t>z1</t>
  </si>
  <si>
    <t>x2</t>
  </si>
  <si>
    <t>y2</t>
  </si>
  <si>
    <t>z2</t>
  </si>
  <si>
    <t>x3</t>
  </si>
  <si>
    <t>y3</t>
  </si>
  <si>
    <t>z3</t>
  </si>
  <si>
    <t>dux/d𝜀</t>
  </si>
  <si>
    <t>duy/d𝜀</t>
  </si>
  <si>
    <t>duz/d𝜀</t>
  </si>
  <si>
    <t>Σdu/d𝜀</t>
  </si>
  <si>
    <t>CD</t>
  </si>
  <si>
    <t>O</t>
  </si>
  <si>
    <t>CL</t>
  </si>
  <si>
    <t>xx</t>
  </si>
  <si>
    <t>xy</t>
  </si>
  <si>
    <t>xz</t>
  </si>
  <si>
    <t>Z*xdu/deps/V</t>
  </si>
  <si>
    <t>Sum Z*dx</t>
  </si>
  <si>
    <t>Z**du/deps/V</t>
  </si>
  <si>
    <t>T2</t>
  </si>
  <si>
    <t>T1</t>
  </si>
  <si>
    <t>Zn61</t>
  </si>
  <si>
    <t>Zn65</t>
  </si>
  <si>
    <t>Zn66</t>
  </si>
  <si>
    <t>Zn64</t>
  </si>
  <si>
    <t>Zn63</t>
  </si>
  <si>
    <t>Zn62</t>
  </si>
  <si>
    <t>conversion Z*</t>
  </si>
  <si>
    <t>Conversion Z*</t>
  </si>
  <si>
    <t>vesta_x</t>
  </si>
  <si>
    <t>vesta_y</t>
  </si>
  <si>
    <t>vesta_z</t>
  </si>
  <si>
    <t>Zn121</t>
  </si>
  <si>
    <t>Zn123</t>
  </si>
  <si>
    <t>Zn125</t>
  </si>
  <si>
    <t>Zn126</t>
  </si>
  <si>
    <t>Zn124</t>
  </si>
  <si>
    <t>Zn122</t>
  </si>
  <si>
    <t>Cd61</t>
  </si>
  <si>
    <t>Cd63</t>
  </si>
  <si>
    <t>Cd64</t>
  </si>
  <si>
    <t>Cd65</t>
  </si>
  <si>
    <t>Cd66</t>
  </si>
  <si>
    <t>Cd62</t>
  </si>
  <si>
    <t>Zn1</t>
  </si>
  <si>
    <t>Zn3</t>
  </si>
  <si>
    <t>Zn4</t>
  </si>
  <si>
    <t>Zn5</t>
  </si>
  <si>
    <t>Zn6</t>
  </si>
  <si>
    <t>Zn2</t>
  </si>
  <si>
    <t>difference between obtained value in calculations vs manually calculated could be due to fit not being entirely linear</t>
  </si>
  <si>
    <t>Cd37</t>
  </si>
  <si>
    <t>Cd39</t>
  </si>
  <si>
    <t>Cd40</t>
  </si>
  <si>
    <t>Cd41</t>
  </si>
  <si>
    <t>Cd42</t>
  </si>
  <si>
    <t>Cd38</t>
  </si>
  <si>
    <t>C1</t>
  </si>
  <si>
    <t>C2,C3</t>
  </si>
  <si>
    <t>N(X)</t>
  </si>
  <si>
    <t>O(X)</t>
  </si>
  <si>
    <t>C(X)</t>
  </si>
  <si>
    <t>H(X)</t>
  </si>
  <si>
    <t>metal</t>
  </si>
  <si>
    <t>Atom_type</t>
  </si>
  <si>
    <t>Cl(X)</t>
  </si>
  <si>
    <t>A' in paper</t>
  </si>
  <si>
    <t>Z* (Born effective charge)</t>
  </si>
  <si>
    <t>Lattice parameter (Angstrom)</t>
  </si>
  <si>
    <t>Internal strain e14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</si>
</sst>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0.0000"/>
    <numFmt numFmtId="166" formatCode="0.000000000"/>
    <numFmt numFmtId="167" formatCode="0.000000"/>
    <numFmt numFmtId="168" formatCode="0.0000000"/>
  </numFmts>
  <fonts count="8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00B05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164" fontId="0" fillId="0" borderId="4" xfId="0" applyNumberFormat="1" applyBorder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5" xfId="0" applyNumberFormat="1" applyBorder="1" applyAlignment="1">
      <alignment horizontal="left"/>
    </xf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2" fillId="0" borderId="0" xfId="0" applyNumberFormat="1" applyFont="1"/>
    <xf numFmtId="0" fontId="1" fillId="0" borderId="0" xfId="0" applyFont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164" fontId="0" fillId="0" borderId="1" xfId="0" applyNumberFormat="1" applyBorder="1" applyAlignment="1">
      <alignment horizontal="left"/>
    </xf>
    <xf numFmtId="164" fontId="0" fillId="0" borderId="2" xfId="0" applyNumberFormat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6" fontId="0" fillId="0" borderId="0" xfId="0" applyNumberFormat="1"/>
    <xf numFmtId="166" fontId="2" fillId="0" borderId="0" xfId="0" applyNumberFormat="1" applyFont="1"/>
    <xf numFmtId="0" fontId="3" fillId="0" borderId="0" xfId="0" applyFont="1"/>
    <xf numFmtId="166" fontId="4" fillId="0" borderId="0" xfId="0" applyNumberFormat="1" applyFont="1"/>
    <xf numFmtId="165" fontId="1" fillId="0" borderId="0" xfId="0" applyNumberFormat="1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6" fontId="0" fillId="2" borderId="4" xfId="0" applyNumberFormat="1" applyFill="1" applyBorder="1"/>
    <xf numFmtId="0" fontId="2" fillId="0" borderId="0" xfId="0" applyFont="1" applyAlignment="1">
      <alignment horizontal="left"/>
    </xf>
    <xf numFmtId="164" fontId="2" fillId="0" borderId="4" xfId="0" applyNumberFormat="1" applyFont="1" applyBorder="1"/>
    <xf numFmtId="167" fontId="0" fillId="0" borderId="0" xfId="0" applyNumberFormat="1"/>
    <xf numFmtId="165" fontId="2" fillId="0" borderId="9" xfId="0" applyNumberFormat="1" applyFont="1" applyBorder="1"/>
    <xf numFmtId="165" fontId="2" fillId="0" borderId="10" xfId="0" applyNumberFormat="1" applyFont="1" applyBorder="1"/>
    <xf numFmtId="165" fontId="2" fillId="0" borderId="11" xfId="0" applyNumberFormat="1" applyFont="1" applyBorder="1"/>
    <xf numFmtId="0" fontId="0" fillId="0" borderId="10" xfId="0" applyBorder="1"/>
    <xf numFmtId="164" fontId="2" fillId="0" borderId="10" xfId="0" applyNumberFormat="1" applyFont="1" applyBorder="1"/>
    <xf numFmtId="0" fontId="2" fillId="0" borderId="11" xfId="0" applyFont="1" applyBorder="1"/>
    <xf numFmtId="0" fontId="2" fillId="0" borderId="9" xfId="0" applyFont="1" applyBorder="1"/>
    <xf numFmtId="164" fontId="2" fillId="0" borderId="11" xfId="0" applyNumberFormat="1" applyFont="1" applyBorder="1"/>
    <xf numFmtId="0" fontId="1" fillId="0" borderId="10" xfId="0" applyFont="1" applyBorder="1"/>
    <xf numFmtId="0" fontId="2" fillId="0" borderId="10" xfId="0" applyFont="1" applyBorder="1"/>
    <xf numFmtId="0" fontId="5" fillId="0" borderId="10" xfId="0" applyFont="1" applyBorder="1"/>
    <xf numFmtId="0" fontId="6" fillId="0" borderId="0" xfId="0" applyFont="1"/>
    <xf numFmtId="168" fontId="0" fillId="0" borderId="0" xfId="0" applyNumberFormat="1"/>
    <xf numFmtId="166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rinidhi" id="{78905A5E-48A1-7849-B50C-83DFF9CBCD1E}" userId="Srinidhi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dT="2020-11-13T09:46:09.19" personId="{78905A5E-48A1-7849-B50C-83DFF9CBCD1E}" id="{E5E6D0F1-0A37-6E4F-A865-22BBC3FC4923}">
    <text>Red highlighted are the atoms with move the most /least.Only du/deps</text>
  </threadedComment>
  <threadedComment ref="B1" dT="2020-11-13T09:45:27.45" personId="{78905A5E-48A1-7849-B50C-83DFF9CBCD1E}" id="{7113C2F7-4368-DE4D-82E8-ADD8DA30CF2F}">
    <text>Yellow color are most + and - total contributions of Z and du/deps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1" dT="2020-11-13T09:46:36.95" personId="{78905A5E-48A1-7849-B50C-83DFF9CBCD1E}" id="{32EA7A5F-5908-2449-AE96-8AC83412636D}">
    <text>Red highlighted are the atoms with move the most /least.Only du/deps</text>
  </threadedComment>
  <threadedComment ref="B1" dT="2020-11-13T09:46:28.28" personId="{78905A5E-48A1-7849-B50C-83DFF9CBCD1E}" id="{2D44F6E9-128C-D149-996A-7619804A0D50}">
    <text>Yellow color are most + and - total contributions of Z and du/deps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G1" dT="2020-09-24T16:22:36.69" personId="{78905A5E-48A1-7849-B50C-83DFF9CBCD1E}" id="{07172034-1637-A34D-BF63-852120A79AE7}">
    <text>New calculations done again after rotating ZIF by 90 degree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G1" dT="2020-09-24T22:00:06.83" personId="{78905A5E-48A1-7849-B50C-83DFF9CBCD1E}" id="{EAA59621-C221-0B4C-88CB-1BA42A2222A7}">
    <text>New calculations done again after rotating ZIF by 90 degree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4.xml"/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1769E-C510-784B-89B1-251142056F93}">
  <dimension ref="A1:AD140"/>
  <sheetViews>
    <sheetView tabSelected="1" zoomScale="140" zoomScaleNormal="140" workbookViewId="0">
      <pane xSplit="4" ySplit="2" topLeftCell="L3" activePane="bottomRight" state="frozen"/>
      <selection activeCell="N13" sqref="N13"/>
      <selection pane="topRight" activeCell="N13" sqref="N13"/>
      <selection pane="bottomLeft" activeCell="N13" sqref="N13"/>
      <selection pane="bottomRight" activeCell="Z5" sqref="Z5"/>
    </sheetView>
  </sheetViews>
  <sheetFormatPr baseColWidth="10" defaultRowHeight="16" x14ac:dyDescent="0.2"/>
  <cols>
    <col min="4" max="4" width="5.5" bestFit="1" customWidth="1"/>
    <col min="5" max="6" width="5.5" customWidth="1"/>
    <col min="16" max="18" width="10.83203125" style="4"/>
    <col min="19" max="19" width="10.83203125" style="20"/>
    <col min="23" max="23" width="13" style="27" bestFit="1" customWidth="1"/>
    <col min="25" max="25" width="12.6640625" bestFit="1" customWidth="1"/>
    <col min="26" max="26" width="12.33203125" bestFit="1" customWidth="1"/>
    <col min="27" max="27" width="13" bestFit="1" customWidth="1"/>
    <col min="28" max="30" width="10.83203125" style="3"/>
  </cols>
  <sheetData>
    <row r="1" spans="1:30" ht="17" thickBot="1" x14ac:dyDescent="0.25">
      <c r="G1" s="21" t="s">
        <v>10</v>
      </c>
      <c r="H1" s="22"/>
      <c r="I1" s="23"/>
      <c r="J1" s="21" t="s">
        <v>0</v>
      </c>
      <c r="K1" s="22"/>
      <c r="L1" s="23"/>
      <c r="M1" s="21" t="s">
        <v>11</v>
      </c>
      <c r="N1" s="22"/>
      <c r="O1" s="23"/>
      <c r="S1" s="31"/>
      <c r="T1" s="2" t="s">
        <v>82</v>
      </c>
      <c r="U1" s="2"/>
      <c r="V1" s="2"/>
      <c r="W1" s="51" t="s">
        <v>81</v>
      </c>
      <c r="Y1">
        <f>(1.60218*POWER(10,-19)*$AA$5*POWER(10,-10))/(POWER(($AA$5*POWER(10,-10)),3))</f>
        <v>5.4934735927910691E-2</v>
      </c>
    </row>
    <row r="2" spans="1:30" ht="17" thickBot="1" x14ac:dyDescent="0.25">
      <c r="A2" s="2" t="s">
        <v>1</v>
      </c>
      <c r="B2" s="2" t="s">
        <v>2</v>
      </c>
      <c r="C2" s="2" t="s">
        <v>79</v>
      </c>
      <c r="D2" s="2" t="s">
        <v>3</v>
      </c>
      <c r="E2" s="2" t="s">
        <v>35</v>
      </c>
      <c r="F2" s="2" t="s">
        <v>34</v>
      </c>
      <c r="G2" s="2" t="s">
        <v>12</v>
      </c>
      <c r="H2" s="2" t="s">
        <v>13</v>
      </c>
      <c r="I2" s="2" t="s">
        <v>14</v>
      </c>
      <c r="J2" s="2" t="s">
        <v>15</v>
      </c>
      <c r="K2" s="2" t="s">
        <v>16</v>
      </c>
      <c r="L2" s="2" t="s">
        <v>17</v>
      </c>
      <c r="M2" s="2" t="s">
        <v>18</v>
      </c>
      <c r="N2" s="44" t="s">
        <v>19</v>
      </c>
      <c r="O2" s="47" t="s">
        <v>20</v>
      </c>
      <c r="P2" s="39" t="s">
        <v>21</v>
      </c>
      <c r="Q2" s="39" t="s">
        <v>22</v>
      </c>
      <c r="R2" s="39" t="s">
        <v>23</v>
      </c>
      <c r="S2" s="48" t="s">
        <v>24</v>
      </c>
      <c r="T2" s="42" t="s">
        <v>28</v>
      </c>
      <c r="U2" s="45" t="s">
        <v>29</v>
      </c>
      <c r="V2" s="19" t="s">
        <v>30</v>
      </c>
      <c r="W2" s="28" t="s">
        <v>33</v>
      </c>
      <c r="AB2" s="19" t="s">
        <v>44</v>
      </c>
      <c r="AC2" s="19" t="s">
        <v>45</v>
      </c>
      <c r="AD2" s="19" t="s">
        <v>46</v>
      </c>
    </row>
    <row r="3" spans="1:30" s="2" customFormat="1" x14ac:dyDescent="0.2">
      <c r="A3" s="1">
        <v>116</v>
      </c>
      <c r="B3" s="49" t="s">
        <v>4</v>
      </c>
      <c r="C3" t="s">
        <v>73</v>
      </c>
      <c r="D3" s="1" t="s">
        <v>8</v>
      </c>
      <c r="E3" s="1" t="s">
        <v>36</v>
      </c>
      <c r="F3" s="1" t="s">
        <v>40</v>
      </c>
      <c r="G3" s="16">
        <v>-0.18964339375850001</v>
      </c>
      <c r="H3" s="17">
        <v>0.3983469634381</v>
      </c>
      <c r="I3" s="18">
        <v>0.1285046046835</v>
      </c>
      <c r="J3" s="24">
        <v>-0.1892944955227</v>
      </c>
      <c r="K3" s="25">
        <v>0.3994058418061</v>
      </c>
      <c r="L3" s="26">
        <v>0.1326419467535</v>
      </c>
      <c r="M3" s="16">
        <v>-0.18879441303380001</v>
      </c>
      <c r="N3" s="3">
        <v>0.40038992424879999</v>
      </c>
      <c r="O3" s="12">
        <v>0.13667575086629999</v>
      </c>
      <c r="P3" s="11">
        <v>2.82993575E-2</v>
      </c>
      <c r="Q3" s="3">
        <v>6.8098693700000004E-2</v>
      </c>
      <c r="R3" s="12">
        <v>0.272371539</v>
      </c>
      <c r="S3" s="4">
        <f t="shared" ref="S3:S34" si="0">P3+Q3+R3</f>
        <v>0.3687695902</v>
      </c>
      <c r="T3">
        <v>-7.0128999999999997E-2</v>
      </c>
      <c r="U3">
        <v>-0.13145000000000001</v>
      </c>
      <c r="V3">
        <v>0.23047000000000001</v>
      </c>
      <c r="W3" s="27">
        <f>((P3*T3)+(Q3*U3)+(R3*V3))*$AA$6</f>
        <v>2.8476678189295439E-3</v>
      </c>
      <c r="AB3" s="24">
        <v>0.1181079780659</v>
      </c>
      <c r="AC3" s="25">
        <v>-0.35604450841250002</v>
      </c>
      <c r="AD3" s="26">
        <v>0.23271929846629999</v>
      </c>
    </row>
    <row r="4" spans="1:30" ht="17" customHeight="1" x14ac:dyDescent="0.2">
      <c r="A4" s="1">
        <v>118</v>
      </c>
      <c r="B4" s="49" t="s">
        <v>6</v>
      </c>
      <c r="C4" t="s">
        <v>73</v>
      </c>
      <c r="D4" s="1" t="s">
        <v>8</v>
      </c>
      <c r="E4" s="1" t="s">
        <v>41</v>
      </c>
      <c r="F4" s="1" t="s">
        <v>40</v>
      </c>
      <c r="G4" s="11">
        <v>-0.18964339375850001</v>
      </c>
      <c r="H4" s="3">
        <v>-0.3983469634381</v>
      </c>
      <c r="I4" s="12">
        <v>-0.1285046046835</v>
      </c>
      <c r="J4" s="8">
        <v>-0.1892944955227</v>
      </c>
      <c r="K4" s="9">
        <v>-0.3994058418061</v>
      </c>
      <c r="L4" s="10">
        <v>-0.1326419467535</v>
      </c>
      <c r="M4" s="11">
        <v>-0.18879441303380001</v>
      </c>
      <c r="N4" s="3">
        <v>-0.40038992424879999</v>
      </c>
      <c r="O4" s="12">
        <v>-0.13667575086629999</v>
      </c>
      <c r="P4" s="3">
        <v>2.82993575E-2</v>
      </c>
      <c r="Q4" s="3">
        <v>-6.8098693700000004E-2</v>
      </c>
      <c r="R4" s="3">
        <v>-0.272371539</v>
      </c>
      <c r="S4" s="4">
        <f t="shared" si="0"/>
        <v>-0.31217087519999998</v>
      </c>
      <c r="T4">
        <v>-7.0128999999999997E-2</v>
      </c>
      <c r="U4">
        <v>0.13145000000000001</v>
      </c>
      <c r="V4">
        <v>-0.23047000000000001</v>
      </c>
      <c r="W4" s="27">
        <f t="shared" ref="W3:W34" si="1">((P4*T4)+(Q4*U4)+(R4*V4))*$AA$6</f>
        <v>2.8476678189295439E-3</v>
      </c>
      <c r="Y4" t="s">
        <v>84</v>
      </c>
      <c r="Z4" t="s">
        <v>32</v>
      </c>
      <c r="AA4" s="28">
        <f>SUM(W3:W140)</f>
        <v>-4.6701213009030802E-2</v>
      </c>
      <c r="AB4" s="8">
        <v>-0.1181079780659</v>
      </c>
      <c r="AC4" s="9">
        <v>0.35604450841250002</v>
      </c>
      <c r="AD4" s="10">
        <v>0.23271929846629999</v>
      </c>
    </row>
    <row r="5" spans="1:30" x14ac:dyDescent="0.2">
      <c r="A5" s="1">
        <v>115</v>
      </c>
      <c r="B5" s="49" t="s">
        <v>4</v>
      </c>
      <c r="C5" t="s">
        <v>73</v>
      </c>
      <c r="D5" s="1" t="s">
        <v>8</v>
      </c>
      <c r="E5" s="1" t="s">
        <v>36</v>
      </c>
      <c r="F5" s="1" t="s">
        <v>37</v>
      </c>
      <c r="G5" s="11">
        <v>0.1888100587164</v>
      </c>
      <c r="H5" s="3">
        <v>-0.40040508461239999</v>
      </c>
      <c r="I5" s="12">
        <v>0.13669351723350001</v>
      </c>
      <c r="J5" s="8">
        <v>0.1892944955227</v>
      </c>
      <c r="K5" s="9">
        <v>-0.3994058418061</v>
      </c>
      <c r="L5" s="10">
        <v>0.1326419467535</v>
      </c>
      <c r="M5" s="11">
        <v>0.18967268085149999</v>
      </c>
      <c r="N5" s="3">
        <v>-0.39837632385490002</v>
      </c>
      <c r="O5" s="12">
        <v>0.1285351599058</v>
      </c>
      <c r="P5" s="3">
        <v>2.8754071199999998E-2</v>
      </c>
      <c r="Q5" s="3">
        <v>6.7625358600000005E-2</v>
      </c>
      <c r="R5" s="3">
        <v>-0.27194524399999997</v>
      </c>
      <c r="S5" s="4">
        <f t="shared" si="0"/>
        <v>-0.17556581419999998</v>
      </c>
      <c r="T5">
        <v>-7.0128999999999997E-2</v>
      </c>
      <c r="U5">
        <v>-0.13145000000000001</v>
      </c>
      <c r="V5">
        <v>-0.23047000000000001</v>
      </c>
      <c r="W5" s="27">
        <f t="shared" si="1"/>
        <v>2.8439368204895257E-3</v>
      </c>
      <c r="Z5" t="s">
        <v>83</v>
      </c>
      <c r="AA5">
        <v>17.077808229999999</v>
      </c>
      <c r="AB5" s="8">
        <v>0.1181079780659</v>
      </c>
      <c r="AC5" s="9">
        <v>0.35604450841250002</v>
      </c>
      <c r="AD5" s="10">
        <v>-0.23271929846629999</v>
      </c>
    </row>
    <row r="6" spans="1:30" ht="17" thickBot="1" x14ac:dyDescent="0.25">
      <c r="A6" s="1">
        <v>117</v>
      </c>
      <c r="B6" s="49" t="s">
        <v>6</v>
      </c>
      <c r="C6" t="s">
        <v>73</v>
      </c>
      <c r="D6" s="1" t="s">
        <v>8</v>
      </c>
      <c r="E6" s="1" t="s">
        <v>41</v>
      </c>
      <c r="F6" s="1" t="s">
        <v>37</v>
      </c>
      <c r="G6" s="11">
        <v>0.1888100587164</v>
      </c>
      <c r="H6" s="3">
        <v>0.40040508461239999</v>
      </c>
      <c r="I6" s="12">
        <v>-0.13669351723350001</v>
      </c>
      <c r="J6" s="8">
        <v>0.1892944955227</v>
      </c>
      <c r="K6" s="9">
        <v>0.3994058418061</v>
      </c>
      <c r="L6" s="10">
        <v>-0.1326419467535</v>
      </c>
      <c r="M6" s="11">
        <v>0.18967268085149999</v>
      </c>
      <c r="N6" s="3">
        <v>0.39837632385490002</v>
      </c>
      <c r="O6" s="12">
        <v>-0.1285351599058</v>
      </c>
      <c r="P6" s="3">
        <v>2.8754071199999998E-2</v>
      </c>
      <c r="Q6" s="3">
        <v>-6.7625358600000005E-2</v>
      </c>
      <c r="R6" s="3">
        <v>0.27194524399999997</v>
      </c>
      <c r="S6" s="4">
        <f t="shared" si="0"/>
        <v>0.23307395659999997</v>
      </c>
      <c r="T6">
        <v>-7.0128999999999997E-2</v>
      </c>
      <c r="U6">
        <v>0.13145000000000001</v>
      </c>
      <c r="V6">
        <v>0.23047000000000001</v>
      </c>
      <c r="W6" s="27">
        <f t="shared" si="1"/>
        <v>2.8439368204895257E-3</v>
      </c>
      <c r="Z6" t="s">
        <v>42</v>
      </c>
      <c r="AA6" s="34">
        <f>(1.60218*POWER(10,-19)*$AA$5*POWER(10,-10))/(POWER(($AA$5*POWER(10,-10)),3))</f>
        <v>5.4934735927910691E-2</v>
      </c>
      <c r="AB6" s="8">
        <v>-0.1181079780659</v>
      </c>
      <c r="AC6" s="9">
        <v>-0.35604450841250002</v>
      </c>
      <c r="AD6" s="10">
        <v>-0.23271929846629999</v>
      </c>
    </row>
    <row r="7" spans="1:30" ht="17" thickBot="1" x14ac:dyDescent="0.25">
      <c r="A7" s="1">
        <v>83</v>
      </c>
      <c r="B7" s="49" t="s">
        <v>4</v>
      </c>
      <c r="C7" t="s">
        <v>73</v>
      </c>
      <c r="D7" s="1" t="s">
        <v>8</v>
      </c>
      <c r="E7" s="1" t="s">
        <v>40</v>
      </c>
      <c r="F7" s="1" t="s">
        <v>38</v>
      </c>
      <c r="G7" s="11">
        <v>0.1887718948671</v>
      </c>
      <c r="H7" s="3">
        <v>0.1366522714857</v>
      </c>
      <c r="I7" s="12">
        <v>-0.40036864861589999</v>
      </c>
      <c r="J7" s="8">
        <v>0.18926617682620001</v>
      </c>
      <c r="K7" s="9">
        <v>0.1326472647301</v>
      </c>
      <c r="L7" s="10">
        <v>-0.39940218225140001</v>
      </c>
      <c r="M7" s="11">
        <v>0.1896669928219</v>
      </c>
      <c r="N7" s="3">
        <v>0.1285257137526</v>
      </c>
      <c r="O7" s="12">
        <v>-0.39837057847509999</v>
      </c>
      <c r="P7" s="3">
        <v>2.9836598499999999E-2</v>
      </c>
      <c r="Q7" s="3">
        <v>-0.27088525800000002</v>
      </c>
      <c r="R7" s="3">
        <v>6.6602337999999997E-2</v>
      </c>
      <c r="S7" s="4">
        <f t="shared" si="0"/>
        <v>-0.1744463215</v>
      </c>
      <c r="T7">
        <v>-7.1012000000000006E-2</v>
      </c>
      <c r="U7">
        <v>-0.23049</v>
      </c>
      <c r="V7">
        <v>-0.13131999999999999</v>
      </c>
      <c r="W7" s="27">
        <f t="shared" si="1"/>
        <v>2.8330594582167681E-3</v>
      </c>
      <c r="X7" s="16"/>
      <c r="Y7" s="3"/>
      <c r="AB7" s="8">
        <v>0.23271929846629999</v>
      </c>
      <c r="AC7" s="9">
        <v>0.1181079780659</v>
      </c>
      <c r="AD7" s="10">
        <v>-0.35604450841250002</v>
      </c>
    </row>
    <row r="8" spans="1:30" ht="17" thickBot="1" x14ac:dyDescent="0.25">
      <c r="A8" s="1">
        <v>87</v>
      </c>
      <c r="B8" s="49" t="s">
        <v>6</v>
      </c>
      <c r="C8" t="s">
        <v>73</v>
      </c>
      <c r="D8" s="1" t="s">
        <v>8</v>
      </c>
      <c r="E8" s="1" t="s">
        <v>40</v>
      </c>
      <c r="F8" s="1" t="s">
        <v>39</v>
      </c>
      <c r="G8" s="11">
        <v>0.1887718948671</v>
      </c>
      <c r="H8" s="3">
        <v>-0.1366522714857</v>
      </c>
      <c r="I8" s="12">
        <v>0.40036864861589999</v>
      </c>
      <c r="J8" s="8">
        <v>0.18926617682620001</v>
      </c>
      <c r="K8" s="9">
        <v>-0.1326472647301</v>
      </c>
      <c r="L8" s="10">
        <v>0.39940218225140001</v>
      </c>
      <c r="M8" s="11">
        <v>0.1896669928219</v>
      </c>
      <c r="N8" s="3">
        <v>-0.1285257137526</v>
      </c>
      <c r="O8" s="12">
        <v>0.39837057847509999</v>
      </c>
      <c r="P8" s="3">
        <v>2.9836598499999999E-2</v>
      </c>
      <c r="Q8" s="3">
        <v>0.27088525800000002</v>
      </c>
      <c r="R8" s="3">
        <v>-6.6602337999999997E-2</v>
      </c>
      <c r="S8" s="4">
        <f t="shared" si="0"/>
        <v>0.23411951850000001</v>
      </c>
      <c r="T8">
        <v>-7.1012000000000006E-2</v>
      </c>
      <c r="U8">
        <v>0.23049</v>
      </c>
      <c r="V8">
        <v>0.13131999999999999</v>
      </c>
      <c r="W8" s="27">
        <f t="shared" si="1"/>
        <v>2.8330594582167681E-3</v>
      </c>
      <c r="X8" s="24"/>
      <c r="Y8" s="3"/>
      <c r="AB8" s="8">
        <v>-0.35604450841250002</v>
      </c>
      <c r="AC8" s="9">
        <v>0.23271929846629999</v>
      </c>
      <c r="AD8" s="10">
        <v>0.1181079780659</v>
      </c>
    </row>
    <row r="9" spans="1:30" x14ac:dyDescent="0.2">
      <c r="A9" s="1">
        <v>85</v>
      </c>
      <c r="B9" s="49" t="s">
        <v>4</v>
      </c>
      <c r="C9" t="s">
        <v>73</v>
      </c>
      <c r="D9" s="1" t="s">
        <v>8</v>
      </c>
      <c r="E9" s="1" t="s">
        <v>39</v>
      </c>
      <c r="F9" s="1" t="s">
        <v>37</v>
      </c>
      <c r="G9" s="11">
        <v>-0.1896838985008</v>
      </c>
      <c r="H9" s="3">
        <v>-0.12854146083740001</v>
      </c>
      <c r="I9" s="12">
        <v>-0.39838042290300002</v>
      </c>
      <c r="J9" s="8">
        <v>-0.18926617682620001</v>
      </c>
      <c r="K9" s="9">
        <v>-0.1326472647301</v>
      </c>
      <c r="L9" s="10">
        <v>-0.39940218225140001</v>
      </c>
      <c r="M9" s="11">
        <v>-0.1887930403834</v>
      </c>
      <c r="N9" s="3">
        <v>-0.1366662994998</v>
      </c>
      <c r="O9" s="12">
        <v>-0.40038240857099999</v>
      </c>
      <c r="P9" s="3">
        <v>2.96952706E-2</v>
      </c>
      <c r="Q9" s="3">
        <v>-0.27082795500000001</v>
      </c>
      <c r="R9" s="3">
        <v>-6.6732855600000002E-2</v>
      </c>
      <c r="S9" s="4">
        <f t="shared" si="0"/>
        <v>-0.30786553999999999</v>
      </c>
      <c r="T9">
        <v>-7.1012000000000006E-2</v>
      </c>
      <c r="U9">
        <v>-0.23049</v>
      </c>
      <c r="V9">
        <v>0.13131999999999999</v>
      </c>
      <c r="W9" s="27">
        <f t="shared" si="1"/>
        <v>2.8319436588613222E-3</v>
      </c>
      <c r="X9" s="16"/>
      <c r="Y9" s="3"/>
      <c r="AB9" s="8">
        <v>-0.23271929846629999</v>
      </c>
      <c r="AC9" s="9">
        <v>-0.1181079780659</v>
      </c>
      <c r="AD9" s="10">
        <v>-0.35604450841250002</v>
      </c>
    </row>
    <row r="10" spans="1:30" x14ac:dyDescent="0.2">
      <c r="A10" s="1">
        <v>89</v>
      </c>
      <c r="B10" s="49" t="s">
        <v>6</v>
      </c>
      <c r="C10" t="s">
        <v>73</v>
      </c>
      <c r="D10" s="1" t="s">
        <v>8</v>
      </c>
      <c r="E10" s="1" t="s">
        <v>37</v>
      </c>
      <c r="F10" s="1" t="s">
        <v>38</v>
      </c>
      <c r="G10" s="11">
        <v>-0.1896838985008</v>
      </c>
      <c r="H10" s="3">
        <v>0.12854146083740001</v>
      </c>
      <c r="I10" s="12">
        <v>0.39838042290300002</v>
      </c>
      <c r="J10" s="8">
        <v>-0.18926617682620001</v>
      </c>
      <c r="K10" s="9">
        <v>0.1326472647301</v>
      </c>
      <c r="L10" s="10">
        <v>0.39940218225140001</v>
      </c>
      <c r="M10" s="11">
        <v>-0.1887930403834</v>
      </c>
      <c r="N10" s="3">
        <v>0.1366662994998</v>
      </c>
      <c r="O10" s="12">
        <v>0.40038240857099999</v>
      </c>
      <c r="P10" s="3">
        <v>2.96952706E-2</v>
      </c>
      <c r="Q10" s="3">
        <v>0.27082795500000001</v>
      </c>
      <c r="R10" s="3">
        <v>6.6732855600000002E-2</v>
      </c>
      <c r="S10" s="4">
        <f t="shared" si="0"/>
        <v>0.36725608119999997</v>
      </c>
      <c r="T10">
        <v>-7.1012000000000006E-2</v>
      </c>
      <c r="U10">
        <v>0.23049</v>
      </c>
      <c r="V10">
        <v>-0.13131999999999999</v>
      </c>
      <c r="W10" s="27">
        <f t="shared" si="1"/>
        <v>2.8319436588613222E-3</v>
      </c>
      <c r="AB10" s="8">
        <v>0.35604450841250002</v>
      </c>
      <c r="AC10" s="9">
        <v>0.23271929846629999</v>
      </c>
      <c r="AD10" s="10">
        <v>-0.1181079780659</v>
      </c>
    </row>
    <row r="11" spans="1:30" x14ac:dyDescent="0.2">
      <c r="A11" s="32">
        <v>80</v>
      </c>
      <c r="B11" s="49" t="s">
        <v>4</v>
      </c>
      <c r="C11" t="s">
        <v>73</v>
      </c>
      <c r="D11" s="1" t="s">
        <v>8</v>
      </c>
      <c r="E11" s="33" t="s">
        <v>36</v>
      </c>
      <c r="F11" s="33" t="s">
        <v>40</v>
      </c>
      <c r="G11" s="11">
        <v>-0.13271649002069999</v>
      </c>
      <c r="H11" s="3">
        <v>0.39712982725919999</v>
      </c>
      <c r="I11" s="12">
        <v>0.1847830752556</v>
      </c>
      <c r="J11" s="8">
        <v>-0.1326472647301</v>
      </c>
      <c r="K11" s="9">
        <v>0.39940218225140001</v>
      </c>
      <c r="L11" s="10">
        <v>0.18926617682620001</v>
      </c>
      <c r="M11" s="11">
        <v>-0.1325270179228</v>
      </c>
      <c r="N11" s="3">
        <v>0.40168077343859998</v>
      </c>
      <c r="O11" s="12">
        <v>0.19362688183269999</v>
      </c>
      <c r="P11" s="3">
        <v>6.3157366E-3</v>
      </c>
      <c r="Q11" s="3">
        <v>0.151698206</v>
      </c>
      <c r="R11" s="3">
        <v>0.29479355299999999</v>
      </c>
      <c r="S11" s="4">
        <f t="shared" si="0"/>
        <v>0.4528074956</v>
      </c>
      <c r="T11">
        <v>0.10409</v>
      </c>
      <c r="U11">
        <v>0.32074000000000003</v>
      </c>
      <c r="V11">
        <v>-1.2401999999999999E-3</v>
      </c>
      <c r="W11" s="27">
        <f t="shared" si="1"/>
        <v>2.6889171436218534E-3</v>
      </c>
      <c r="AB11" s="8">
        <v>0.23271929846629999</v>
      </c>
      <c r="AC11" s="9">
        <v>-0.1181079780659</v>
      </c>
      <c r="AD11" s="10">
        <v>0.35604450841250002</v>
      </c>
    </row>
    <row r="12" spans="1:30" x14ac:dyDescent="0.2">
      <c r="A12" s="1">
        <v>82</v>
      </c>
      <c r="B12" s="49" t="s">
        <v>6</v>
      </c>
      <c r="C12" t="s">
        <v>73</v>
      </c>
      <c r="D12" s="1" t="s">
        <v>8</v>
      </c>
      <c r="E12" s="1" t="s">
        <v>41</v>
      </c>
      <c r="F12" s="1" t="s">
        <v>40</v>
      </c>
      <c r="G12" s="11">
        <v>-0.13271649002069999</v>
      </c>
      <c r="H12" s="3">
        <v>-0.39712982725919999</v>
      </c>
      <c r="I12" s="12">
        <v>-0.1847830752556</v>
      </c>
      <c r="J12" s="8">
        <v>-0.1326472647301</v>
      </c>
      <c r="K12" s="9">
        <v>-0.39940218225140001</v>
      </c>
      <c r="L12" s="10">
        <v>-0.18926617682620001</v>
      </c>
      <c r="M12" s="11">
        <v>-0.1325270179228</v>
      </c>
      <c r="N12" s="3">
        <v>-0.40168077343859998</v>
      </c>
      <c r="O12" s="12">
        <v>-0.19362688183269999</v>
      </c>
      <c r="P12" s="3">
        <v>6.3157366E-3</v>
      </c>
      <c r="Q12" s="3">
        <v>-0.151698206</v>
      </c>
      <c r="R12" s="3">
        <v>-0.29479355299999999</v>
      </c>
      <c r="S12" s="4">
        <f t="shared" si="0"/>
        <v>-0.44017602239999998</v>
      </c>
      <c r="T12">
        <v>0.10409</v>
      </c>
      <c r="U12">
        <v>-0.32074000000000003</v>
      </c>
      <c r="V12">
        <v>1.2401999999999999E-3</v>
      </c>
      <c r="W12" s="27">
        <f t="shared" si="1"/>
        <v>2.6889171436218534E-3</v>
      </c>
      <c r="AB12" s="8">
        <v>0.35604450841250002</v>
      </c>
      <c r="AC12" s="9">
        <v>-0.23271929846629999</v>
      </c>
      <c r="AD12" s="10">
        <v>0.1181079780659</v>
      </c>
    </row>
    <row r="13" spans="1:30" x14ac:dyDescent="0.2">
      <c r="A13" s="1">
        <v>79</v>
      </c>
      <c r="B13" s="49" t="s">
        <v>4</v>
      </c>
      <c r="C13" t="s">
        <v>73</v>
      </c>
      <c r="D13" s="1" t="s">
        <v>8</v>
      </c>
      <c r="E13" s="1" t="s">
        <v>36</v>
      </c>
      <c r="F13" s="1" t="s">
        <v>37</v>
      </c>
      <c r="G13" s="11">
        <v>0.13253916842589999</v>
      </c>
      <c r="H13" s="3">
        <v>-0.40169427408640002</v>
      </c>
      <c r="I13" s="12">
        <v>0.19364127519419999</v>
      </c>
      <c r="J13" s="8">
        <v>0.1326472647301</v>
      </c>
      <c r="K13" s="9">
        <v>-0.39940218225140001</v>
      </c>
      <c r="L13" s="10">
        <v>0.18926617682620001</v>
      </c>
      <c r="M13" s="11">
        <v>0.13274363915250001</v>
      </c>
      <c r="N13" s="3">
        <v>-0.39715666208330003</v>
      </c>
      <c r="O13" s="12">
        <v>0.1848110832848</v>
      </c>
      <c r="P13" s="3">
        <v>6.81569089E-3</v>
      </c>
      <c r="Q13" s="3">
        <v>0.151253733</v>
      </c>
      <c r="R13" s="3">
        <v>-0.29433973000000002</v>
      </c>
      <c r="S13" s="4">
        <f t="shared" si="0"/>
        <v>-0.13627030611000002</v>
      </c>
      <c r="T13">
        <v>0.10409</v>
      </c>
      <c r="U13">
        <v>0.32074000000000003</v>
      </c>
      <c r="V13">
        <v>1.2401999999999999E-3</v>
      </c>
      <c r="W13" s="27">
        <f t="shared" si="1"/>
        <v>2.6839753687769117E-3</v>
      </c>
      <c r="AB13" s="8">
        <v>-0.23271929846629999</v>
      </c>
      <c r="AC13" s="9">
        <v>0.1181079780659</v>
      </c>
      <c r="AD13" s="10">
        <v>0.35604450841250002</v>
      </c>
    </row>
    <row r="14" spans="1:30" x14ac:dyDescent="0.2">
      <c r="A14" s="1">
        <v>81</v>
      </c>
      <c r="B14" s="49" t="s">
        <v>6</v>
      </c>
      <c r="C14" t="s">
        <v>73</v>
      </c>
      <c r="D14" s="1" t="s">
        <v>8</v>
      </c>
      <c r="E14" s="1" t="s">
        <v>41</v>
      </c>
      <c r="F14" s="1" t="s">
        <v>37</v>
      </c>
      <c r="G14" s="11">
        <v>0.13253916842589999</v>
      </c>
      <c r="H14" s="3">
        <v>0.40169427408640002</v>
      </c>
      <c r="I14" s="12">
        <v>-0.19364127519419999</v>
      </c>
      <c r="J14" s="8">
        <v>0.1326472647301</v>
      </c>
      <c r="K14" s="9">
        <v>0.39940218225140001</v>
      </c>
      <c r="L14" s="10">
        <v>-0.18926617682620001</v>
      </c>
      <c r="M14" s="11">
        <v>0.13274363915250001</v>
      </c>
      <c r="N14" s="3">
        <v>0.39715666208330003</v>
      </c>
      <c r="O14" s="12">
        <v>-0.1848110832848</v>
      </c>
      <c r="P14" s="3">
        <v>6.81569089E-3</v>
      </c>
      <c r="Q14" s="3">
        <v>-0.151253733</v>
      </c>
      <c r="R14" s="3">
        <v>0.29433973000000002</v>
      </c>
      <c r="S14" s="4">
        <f t="shared" si="0"/>
        <v>0.14990168789000002</v>
      </c>
      <c r="T14">
        <v>0.10409</v>
      </c>
      <c r="U14">
        <v>-0.32074000000000003</v>
      </c>
      <c r="V14">
        <v>-1.2401999999999999E-3</v>
      </c>
      <c r="W14" s="27">
        <f t="shared" si="1"/>
        <v>2.6839753687769117E-3</v>
      </c>
      <c r="AB14" s="8">
        <v>-0.35604450841250002</v>
      </c>
      <c r="AC14" s="9">
        <v>-0.23271929846629999</v>
      </c>
      <c r="AD14" s="10">
        <v>-0.1181079780659</v>
      </c>
    </row>
    <row r="15" spans="1:30" x14ac:dyDescent="0.2">
      <c r="A15" s="1">
        <v>119</v>
      </c>
      <c r="B15" s="49" t="s">
        <v>4</v>
      </c>
      <c r="C15" t="s">
        <v>73</v>
      </c>
      <c r="D15" s="1" t="s">
        <v>8</v>
      </c>
      <c r="E15" s="1" t="s">
        <v>40</v>
      </c>
      <c r="F15" s="1" t="s">
        <v>38</v>
      </c>
      <c r="G15" s="11">
        <v>0.13249821665789999</v>
      </c>
      <c r="H15" s="3">
        <v>0.1935976572783</v>
      </c>
      <c r="I15" s="12">
        <v>-0.40165771857959998</v>
      </c>
      <c r="J15" s="8">
        <v>0.1326419467535</v>
      </c>
      <c r="K15" s="9">
        <v>0.1892944955227</v>
      </c>
      <c r="L15" s="10">
        <v>-0.3994058418061</v>
      </c>
      <c r="M15" s="11">
        <v>0.13273440729889999</v>
      </c>
      <c r="N15" s="3">
        <v>0.1847983285234</v>
      </c>
      <c r="O15" s="12">
        <v>-0.39715051301659998</v>
      </c>
      <c r="P15" s="3">
        <v>7.8730213700000003E-3</v>
      </c>
      <c r="Q15" s="3">
        <v>-0.29331095800000001</v>
      </c>
      <c r="R15" s="3">
        <v>0.150240185</v>
      </c>
      <c r="S15" s="4">
        <f t="shared" si="0"/>
        <v>-0.13519775163</v>
      </c>
      <c r="T15">
        <v>0.10415000000000001</v>
      </c>
      <c r="U15">
        <v>8.4371000000000001E-4</v>
      </c>
      <c r="V15">
        <v>0.32079000000000002</v>
      </c>
      <c r="W15" s="27">
        <f t="shared" si="1"/>
        <v>2.6790602085005927E-3</v>
      </c>
      <c r="AB15" s="8">
        <v>0.23275718786720001</v>
      </c>
      <c r="AC15" s="9">
        <v>-0.35605253420909999</v>
      </c>
      <c r="AD15" s="10">
        <v>0.11811906939110001</v>
      </c>
    </row>
    <row r="16" spans="1:30" x14ac:dyDescent="0.2">
      <c r="A16" s="1">
        <v>123</v>
      </c>
      <c r="B16" s="49" t="s">
        <v>6</v>
      </c>
      <c r="C16" t="s">
        <v>73</v>
      </c>
      <c r="D16" s="1" t="s">
        <v>8</v>
      </c>
      <c r="E16" s="1" t="s">
        <v>40</v>
      </c>
      <c r="F16" s="1" t="s">
        <v>39</v>
      </c>
      <c r="G16" s="11">
        <v>0.13249821665789999</v>
      </c>
      <c r="H16" s="3">
        <v>-0.1935976572783</v>
      </c>
      <c r="I16" s="12">
        <v>0.40165771857959998</v>
      </c>
      <c r="J16" s="8">
        <v>0.1326419467535</v>
      </c>
      <c r="K16" s="9">
        <v>-0.1892944955227</v>
      </c>
      <c r="L16" s="10">
        <v>0.3994058418061</v>
      </c>
      <c r="M16" s="11">
        <v>0.13273440729889999</v>
      </c>
      <c r="N16" s="3">
        <v>-0.1847983285234</v>
      </c>
      <c r="O16" s="12">
        <v>0.39715051301659998</v>
      </c>
      <c r="P16" s="3">
        <v>7.8730213700000003E-3</v>
      </c>
      <c r="Q16" s="3">
        <v>0.29331095800000001</v>
      </c>
      <c r="R16" s="3">
        <v>-0.150240185</v>
      </c>
      <c r="S16" s="4">
        <f t="shared" si="0"/>
        <v>0.15094379437000002</v>
      </c>
      <c r="T16">
        <v>0.10415000000000001</v>
      </c>
      <c r="U16">
        <v>-8.4371000000000001E-4</v>
      </c>
      <c r="V16">
        <v>-0.32079000000000002</v>
      </c>
      <c r="W16" s="27">
        <f t="shared" si="1"/>
        <v>2.6790602085005927E-3</v>
      </c>
      <c r="AB16" s="8">
        <v>-0.23275718786720001</v>
      </c>
      <c r="AC16" s="9">
        <v>0.35605253420909999</v>
      </c>
      <c r="AD16" s="10">
        <v>0.11811906939110001</v>
      </c>
    </row>
    <row r="17" spans="1:30" ht="17" customHeight="1" x14ac:dyDescent="0.2">
      <c r="A17" s="1">
        <v>121</v>
      </c>
      <c r="B17" s="49" t="s">
        <v>4</v>
      </c>
      <c r="C17" t="s">
        <v>73</v>
      </c>
      <c r="D17" s="1" t="s">
        <v>8</v>
      </c>
      <c r="E17" s="1" t="s">
        <v>39</v>
      </c>
      <c r="F17" s="1" t="s">
        <v>37</v>
      </c>
      <c r="G17" s="11">
        <v>-0.13275629319689999</v>
      </c>
      <c r="H17" s="3">
        <v>-0.18481893901679999</v>
      </c>
      <c r="I17" s="12">
        <v>-0.39716255567749997</v>
      </c>
      <c r="J17" s="8">
        <v>-0.1326419467535</v>
      </c>
      <c r="K17" s="9">
        <v>-0.1892944955227</v>
      </c>
      <c r="L17" s="10">
        <v>-0.3994058418061</v>
      </c>
      <c r="M17" s="11">
        <v>-0.1325217878679</v>
      </c>
      <c r="N17" s="3">
        <v>-0.19361408745299999</v>
      </c>
      <c r="O17" s="12">
        <v>-0.401669865673</v>
      </c>
      <c r="P17" s="3">
        <v>7.8168443000000004E-3</v>
      </c>
      <c r="Q17" s="3">
        <v>-0.293171615</v>
      </c>
      <c r="R17" s="3">
        <v>-0.150243667</v>
      </c>
      <c r="S17" s="4">
        <f t="shared" si="0"/>
        <v>-0.43559843769999995</v>
      </c>
      <c r="T17">
        <v>0.10415000000000001</v>
      </c>
      <c r="U17">
        <v>8.4371000000000001E-4</v>
      </c>
      <c r="V17">
        <v>-0.32079000000000002</v>
      </c>
      <c r="W17" s="27">
        <f t="shared" si="1"/>
        <v>2.6788066140494256E-3</v>
      </c>
      <c r="AB17" s="8">
        <v>0.23275718786720001</v>
      </c>
      <c r="AC17" s="9">
        <v>0.35605253420909999</v>
      </c>
      <c r="AD17" s="10">
        <v>-0.11811906939110001</v>
      </c>
    </row>
    <row r="18" spans="1:30" x14ac:dyDescent="0.2">
      <c r="A18" s="32">
        <v>125</v>
      </c>
      <c r="B18" s="49" t="s">
        <v>6</v>
      </c>
      <c r="C18" t="s">
        <v>73</v>
      </c>
      <c r="D18" s="1" t="s">
        <v>8</v>
      </c>
      <c r="E18" s="1" t="s">
        <v>37</v>
      </c>
      <c r="F18" s="1" t="s">
        <v>38</v>
      </c>
      <c r="G18" s="11">
        <v>-0.13275629319689999</v>
      </c>
      <c r="H18" s="3">
        <v>0.18481893901679999</v>
      </c>
      <c r="I18" s="12">
        <v>0.39716255567749997</v>
      </c>
      <c r="J18" s="8">
        <v>-0.1326419467535</v>
      </c>
      <c r="K18" s="9">
        <v>0.1892944955227</v>
      </c>
      <c r="L18" s="10">
        <v>0.3994058418061</v>
      </c>
      <c r="M18" s="11">
        <v>-0.1325217878679</v>
      </c>
      <c r="N18" s="3">
        <v>0.19361408745299999</v>
      </c>
      <c r="O18" s="12">
        <v>0.401669865673</v>
      </c>
      <c r="P18" s="3">
        <v>7.8168443000000004E-3</v>
      </c>
      <c r="Q18" s="3">
        <v>0.293171615</v>
      </c>
      <c r="R18" s="3">
        <v>0.150243667</v>
      </c>
      <c r="S18" s="4">
        <f t="shared" si="0"/>
        <v>0.45123212629999998</v>
      </c>
      <c r="T18">
        <v>0.10415000000000001</v>
      </c>
      <c r="U18">
        <v>-8.4371000000000001E-4</v>
      </c>
      <c r="V18">
        <v>0.32079000000000002</v>
      </c>
      <c r="W18" s="27">
        <f t="shared" si="1"/>
        <v>2.6788066140494256E-3</v>
      </c>
      <c r="Z18" s="27"/>
      <c r="AB18" s="8">
        <v>-0.23275718786720001</v>
      </c>
      <c r="AC18" s="9">
        <v>-0.35605253420909999</v>
      </c>
      <c r="AD18" s="10">
        <v>-0.11811906939110001</v>
      </c>
    </row>
    <row r="19" spans="1:30" x14ac:dyDescent="0.2">
      <c r="A19" s="1">
        <v>54</v>
      </c>
      <c r="B19" t="s">
        <v>4</v>
      </c>
      <c r="C19" t="s">
        <v>77</v>
      </c>
      <c r="D19" s="1" t="s">
        <v>5</v>
      </c>
      <c r="E19" s="1" t="s">
        <v>41</v>
      </c>
      <c r="F19" s="1" t="s">
        <v>39</v>
      </c>
      <c r="G19" s="11">
        <v>0.40791376265029999</v>
      </c>
      <c r="H19" s="3">
        <v>0.1068010022913</v>
      </c>
      <c r="I19" s="12">
        <v>3.4408983790910001E-2</v>
      </c>
      <c r="J19" s="8">
        <v>0.40857553788040002</v>
      </c>
      <c r="K19" s="9">
        <v>0.10441021563279999</v>
      </c>
      <c r="L19" s="10">
        <v>3.0976661664060001E-2</v>
      </c>
      <c r="M19" s="11">
        <v>0.40931185224779998</v>
      </c>
      <c r="N19" s="3">
        <v>0.1020040771151</v>
      </c>
      <c r="O19" s="12">
        <v>2.745084037165E-2</v>
      </c>
      <c r="P19" s="3">
        <v>4.66029866E-2</v>
      </c>
      <c r="Q19" s="3">
        <v>-0.15989750599999999</v>
      </c>
      <c r="R19" s="3">
        <v>-0.231938114</v>
      </c>
      <c r="S19" s="4">
        <f t="shared" si="0"/>
        <v>-0.34523263339999999</v>
      </c>
      <c r="T19">
        <v>2.3647000000000001E-2</v>
      </c>
      <c r="U19">
        <v>-1.9185000000000001E-2</v>
      </c>
      <c r="V19">
        <v>-4.5337000000000002E-2</v>
      </c>
      <c r="W19" s="27">
        <f t="shared" si="1"/>
        <v>8.067183962775957E-4</v>
      </c>
      <c r="AB19" s="8">
        <v>0.11811906939110001</v>
      </c>
      <c r="AC19" s="9">
        <v>0.23275718786720001</v>
      </c>
      <c r="AD19" s="10">
        <v>-0.35605253420909999</v>
      </c>
    </row>
    <row r="20" spans="1:30" x14ac:dyDescent="0.2">
      <c r="A20" s="1">
        <v>60</v>
      </c>
      <c r="B20" t="s">
        <v>6</v>
      </c>
      <c r="C20" t="s">
        <v>77</v>
      </c>
      <c r="D20" s="1" t="s">
        <v>5</v>
      </c>
      <c r="E20" s="1" t="s">
        <v>36</v>
      </c>
      <c r="F20" s="1" t="s">
        <v>38</v>
      </c>
      <c r="G20" s="11">
        <v>0.40791376265029999</v>
      </c>
      <c r="H20" s="3">
        <v>-0.1068010022913</v>
      </c>
      <c r="I20" s="12">
        <v>-3.4408983790910001E-2</v>
      </c>
      <c r="J20" s="8">
        <v>0.40857553788040002</v>
      </c>
      <c r="K20" s="9">
        <v>-0.10441021563279999</v>
      </c>
      <c r="L20" s="10">
        <v>-3.0976661664060001E-2</v>
      </c>
      <c r="M20" s="11">
        <v>0.40931185224779998</v>
      </c>
      <c r="N20" s="3">
        <v>-0.1020040771151</v>
      </c>
      <c r="O20" s="12">
        <v>-2.745084037165E-2</v>
      </c>
      <c r="P20" s="3">
        <v>4.66029866E-2</v>
      </c>
      <c r="Q20" s="3">
        <v>0.15989750599999999</v>
      </c>
      <c r="R20" s="3">
        <v>0.231938114</v>
      </c>
      <c r="S20" s="4">
        <f t="shared" si="0"/>
        <v>0.4384386066</v>
      </c>
      <c r="T20">
        <v>2.3647000000000001E-2</v>
      </c>
      <c r="U20">
        <v>1.9185000000000001E-2</v>
      </c>
      <c r="V20">
        <v>4.5337000000000002E-2</v>
      </c>
      <c r="W20" s="27">
        <f t="shared" si="1"/>
        <v>8.067183962775957E-4</v>
      </c>
      <c r="AB20" s="8">
        <v>-0.35605253420909999</v>
      </c>
      <c r="AC20" s="9">
        <v>0.11811906939110001</v>
      </c>
      <c r="AD20" s="10">
        <v>0.23275718786720001</v>
      </c>
    </row>
    <row r="21" spans="1:30" x14ac:dyDescent="0.2">
      <c r="A21" s="1">
        <v>56</v>
      </c>
      <c r="B21" t="s">
        <v>4</v>
      </c>
      <c r="C21" t="s">
        <v>77</v>
      </c>
      <c r="D21" s="1" t="s">
        <v>5</v>
      </c>
      <c r="E21" s="1" t="s">
        <v>36</v>
      </c>
      <c r="F21" s="1" t="s">
        <v>39</v>
      </c>
      <c r="G21" s="11">
        <v>-0.40932246217700002</v>
      </c>
      <c r="H21" s="3">
        <v>0.1019561720482</v>
      </c>
      <c r="I21" s="12">
        <v>-2.7445448876110001E-2</v>
      </c>
      <c r="J21" s="8">
        <v>-0.40857553788040002</v>
      </c>
      <c r="K21" s="9">
        <v>0.10441021563279999</v>
      </c>
      <c r="L21" s="10">
        <v>-3.0976661664060001E-2</v>
      </c>
      <c r="M21" s="11">
        <v>-0.40794921379499999</v>
      </c>
      <c r="N21" s="3">
        <v>0.1067200357796</v>
      </c>
      <c r="O21" s="12">
        <v>-3.439205643406E-2</v>
      </c>
      <c r="P21" s="3">
        <v>4.5774946099999998E-2</v>
      </c>
      <c r="Q21" s="3">
        <v>0.158795458</v>
      </c>
      <c r="R21" s="3">
        <v>-0.23155358500000001</v>
      </c>
      <c r="S21" s="4">
        <f t="shared" si="0"/>
        <v>-2.6983180900000014E-2</v>
      </c>
      <c r="T21">
        <v>2.3647000000000001E-2</v>
      </c>
      <c r="U21">
        <v>1.9185000000000001E-2</v>
      </c>
      <c r="V21">
        <v>-4.5337000000000002E-2</v>
      </c>
      <c r="W21" s="27">
        <f t="shared" si="1"/>
        <v>8.0352356475872112E-4</v>
      </c>
      <c r="AB21" s="8">
        <v>-0.11811906939110001</v>
      </c>
      <c r="AC21" s="9">
        <v>-0.23275718786720001</v>
      </c>
      <c r="AD21" s="10">
        <v>-0.35605253420909999</v>
      </c>
    </row>
    <row r="22" spans="1:30" x14ac:dyDescent="0.2">
      <c r="A22" s="1">
        <v>58</v>
      </c>
      <c r="B22" t="s">
        <v>6</v>
      </c>
      <c r="C22" t="s">
        <v>77</v>
      </c>
      <c r="D22" s="1" t="s">
        <v>5</v>
      </c>
      <c r="E22" s="1" t="s">
        <v>41</v>
      </c>
      <c r="F22" s="1" t="s">
        <v>38</v>
      </c>
      <c r="G22" s="11">
        <v>-0.40932246217700002</v>
      </c>
      <c r="H22" s="3">
        <v>-0.1019561720482</v>
      </c>
      <c r="I22" s="12">
        <v>2.7445448876110001E-2</v>
      </c>
      <c r="J22" s="8">
        <v>-0.40857553788040002</v>
      </c>
      <c r="K22" s="9">
        <v>-0.10441021563279999</v>
      </c>
      <c r="L22" s="10">
        <v>3.0976661664060001E-2</v>
      </c>
      <c r="M22" s="11">
        <v>-0.40794921379499999</v>
      </c>
      <c r="N22" s="3">
        <v>-0.1067200357796</v>
      </c>
      <c r="O22" s="12">
        <v>3.439205643406E-2</v>
      </c>
      <c r="P22" s="3">
        <v>4.5774946099999998E-2</v>
      </c>
      <c r="Q22" s="3">
        <v>-0.158795458</v>
      </c>
      <c r="R22" s="3">
        <v>0.23155358500000001</v>
      </c>
      <c r="S22" s="4">
        <f t="shared" si="0"/>
        <v>0.1185330731</v>
      </c>
      <c r="T22">
        <v>2.3647000000000001E-2</v>
      </c>
      <c r="U22">
        <v>-1.9185000000000001E-2</v>
      </c>
      <c r="V22">
        <v>4.5337000000000002E-2</v>
      </c>
      <c r="W22" s="27">
        <f t="shared" si="1"/>
        <v>8.0352356475872112E-4</v>
      </c>
      <c r="AB22" s="8">
        <v>0.35605253420909999</v>
      </c>
      <c r="AC22" s="9">
        <v>0.11811906939110001</v>
      </c>
      <c r="AD22" s="10">
        <v>-0.23275718786720001</v>
      </c>
    </row>
    <row r="23" spans="1:30" x14ac:dyDescent="0.2">
      <c r="A23" s="1">
        <v>32</v>
      </c>
      <c r="B23" t="s">
        <v>4</v>
      </c>
      <c r="C23" t="s">
        <v>77</v>
      </c>
      <c r="D23" s="1" t="s">
        <v>5</v>
      </c>
      <c r="E23" s="1" t="s">
        <v>36</v>
      </c>
      <c r="F23" s="1" t="s">
        <v>39</v>
      </c>
      <c r="G23" s="11">
        <v>-0.40923707740530002</v>
      </c>
      <c r="H23" s="3">
        <v>2.749158704334E-2</v>
      </c>
      <c r="I23" s="12">
        <v>-0.1021127946169</v>
      </c>
      <c r="J23" s="8">
        <v>-0.40861710809640001</v>
      </c>
      <c r="K23" s="9">
        <v>3.0925662194369999E-2</v>
      </c>
      <c r="L23" s="10">
        <v>-0.1043641213612</v>
      </c>
      <c r="M23" s="11">
        <v>-0.40792744847660001</v>
      </c>
      <c r="N23" s="3">
        <v>3.4411157757270001E-2</v>
      </c>
      <c r="O23" s="12">
        <v>-0.10676086659050001</v>
      </c>
      <c r="P23" s="3">
        <v>4.3654297600000003E-2</v>
      </c>
      <c r="Q23" s="3">
        <v>0.230652357</v>
      </c>
      <c r="R23" s="3">
        <v>-0.15493573199999999</v>
      </c>
      <c r="S23" s="4">
        <f t="shared" si="0"/>
        <v>0.11937092260000004</v>
      </c>
      <c r="T23">
        <v>2.3341000000000001E-2</v>
      </c>
      <c r="U23">
        <v>4.4775000000000002E-2</v>
      </c>
      <c r="V23">
        <v>-1.8615E-2</v>
      </c>
      <c r="W23" s="27">
        <f t="shared" si="1"/>
        <v>7.8175001741535106E-4</v>
      </c>
      <c r="AB23" s="8">
        <v>0.11811906939110001</v>
      </c>
      <c r="AC23" s="9">
        <v>-0.23275718786720001</v>
      </c>
      <c r="AD23" s="10">
        <v>0.35605253420909999</v>
      </c>
    </row>
    <row r="24" spans="1:30" x14ac:dyDescent="0.2">
      <c r="A24" s="1">
        <v>34</v>
      </c>
      <c r="B24" t="s">
        <v>6</v>
      </c>
      <c r="C24" t="s">
        <v>77</v>
      </c>
      <c r="D24" s="1" t="s">
        <v>5</v>
      </c>
      <c r="E24" s="1" t="s">
        <v>41</v>
      </c>
      <c r="F24" s="1" t="s">
        <v>38</v>
      </c>
      <c r="G24" s="11">
        <v>-0.40923707740530002</v>
      </c>
      <c r="H24" s="3">
        <v>-2.749158704334E-2</v>
      </c>
      <c r="I24" s="12">
        <v>0.1021127946169</v>
      </c>
      <c r="J24" s="8">
        <v>-0.40861710809640001</v>
      </c>
      <c r="K24" s="9">
        <v>-3.0925662194369999E-2</v>
      </c>
      <c r="L24" s="10">
        <v>0.1043641213612</v>
      </c>
      <c r="M24" s="11">
        <v>-0.40792744847660001</v>
      </c>
      <c r="N24" s="3">
        <v>-3.4411157757270001E-2</v>
      </c>
      <c r="O24" s="12">
        <v>0.10676086659050001</v>
      </c>
      <c r="P24" s="3">
        <v>4.3654297600000003E-2</v>
      </c>
      <c r="Q24" s="3">
        <v>-0.230652357</v>
      </c>
      <c r="R24" s="3">
        <v>0.15493573199999999</v>
      </c>
      <c r="S24" s="4">
        <f t="shared" si="0"/>
        <v>-3.2062327400000007E-2</v>
      </c>
      <c r="T24">
        <v>2.3341000000000001E-2</v>
      </c>
      <c r="U24">
        <v>-4.4775000000000002E-2</v>
      </c>
      <c r="V24">
        <v>1.8615E-2</v>
      </c>
      <c r="W24" s="27">
        <f t="shared" si="1"/>
        <v>7.8175001741535106E-4</v>
      </c>
      <c r="AB24" s="8">
        <v>0.35605253420909999</v>
      </c>
      <c r="AC24" s="9">
        <v>-0.11811906939110001</v>
      </c>
      <c r="AD24" s="10">
        <v>0.23275718786720001</v>
      </c>
    </row>
    <row r="25" spans="1:30" x14ac:dyDescent="0.2">
      <c r="A25" s="1">
        <v>30</v>
      </c>
      <c r="B25" t="s">
        <v>4</v>
      </c>
      <c r="C25" t="s">
        <v>77</v>
      </c>
      <c r="D25" s="1" t="s">
        <v>5</v>
      </c>
      <c r="E25" s="1" t="s">
        <v>41</v>
      </c>
      <c r="F25" s="1" t="s">
        <v>39</v>
      </c>
      <c r="G25" s="11">
        <v>0.40798276601450001</v>
      </c>
      <c r="H25" s="3">
        <v>3.4374883987350002E-2</v>
      </c>
      <c r="I25" s="12">
        <v>0.1066610202484</v>
      </c>
      <c r="J25" s="8">
        <v>0.40861710809640001</v>
      </c>
      <c r="K25" s="9">
        <v>3.0925662194369999E-2</v>
      </c>
      <c r="L25" s="10">
        <v>0.1043641213612</v>
      </c>
      <c r="M25" s="11">
        <v>0.40928734262979999</v>
      </c>
      <c r="N25" s="3">
        <v>2.746714249858E-2</v>
      </c>
      <c r="O25" s="12">
        <v>0.1020463912011</v>
      </c>
      <c r="P25" s="3">
        <v>4.3485887199999997E-2</v>
      </c>
      <c r="Q25" s="3">
        <v>-0.23025804999999999</v>
      </c>
      <c r="R25" s="3">
        <v>-0.153820968</v>
      </c>
      <c r="S25" s="4">
        <f t="shared" si="0"/>
        <v>-0.34059313079999998</v>
      </c>
      <c r="T25">
        <v>2.3341000000000001E-2</v>
      </c>
      <c r="U25">
        <v>-4.4775000000000002E-2</v>
      </c>
      <c r="V25">
        <v>-1.8615E-2</v>
      </c>
      <c r="W25" s="27">
        <f t="shared" si="1"/>
        <v>7.7942422929839247E-4</v>
      </c>
      <c r="AB25" s="8">
        <v>-0.11811906939110001</v>
      </c>
      <c r="AC25" s="9">
        <v>0.23275718786720001</v>
      </c>
      <c r="AD25" s="10">
        <v>0.35605253420909999</v>
      </c>
    </row>
    <row r="26" spans="1:30" x14ac:dyDescent="0.2">
      <c r="A26" s="1">
        <v>36</v>
      </c>
      <c r="B26" t="s">
        <v>6</v>
      </c>
      <c r="C26" t="s">
        <v>77</v>
      </c>
      <c r="D26" s="1" t="s">
        <v>5</v>
      </c>
      <c r="E26" s="1" t="s">
        <v>36</v>
      </c>
      <c r="F26" s="1" t="s">
        <v>38</v>
      </c>
      <c r="G26" s="11">
        <v>0.40798276601450001</v>
      </c>
      <c r="H26" s="3">
        <v>-3.4374883987350002E-2</v>
      </c>
      <c r="I26" s="12">
        <v>-0.1066610202484</v>
      </c>
      <c r="J26" s="8">
        <v>0.40861710809640001</v>
      </c>
      <c r="K26" s="9">
        <v>-3.0925662194369999E-2</v>
      </c>
      <c r="L26" s="10">
        <v>-0.1043641213612</v>
      </c>
      <c r="M26" s="11">
        <v>0.40928734262979999</v>
      </c>
      <c r="N26" s="3">
        <v>-2.746714249858E-2</v>
      </c>
      <c r="O26" s="12">
        <v>-0.1020463912011</v>
      </c>
      <c r="P26" s="3">
        <v>4.3485887199999997E-2</v>
      </c>
      <c r="Q26" s="3">
        <v>0.23025804999999999</v>
      </c>
      <c r="R26" s="3">
        <v>0.153820968</v>
      </c>
      <c r="S26" s="4">
        <f t="shared" si="0"/>
        <v>0.42756490520000001</v>
      </c>
      <c r="T26">
        <v>2.3341000000000001E-2</v>
      </c>
      <c r="U26">
        <v>4.4775000000000002E-2</v>
      </c>
      <c r="V26">
        <v>1.8615E-2</v>
      </c>
      <c r="W26" s="27">
        <f t="shared" si="1"/>
        <v>7.7942422929839247E-4</v>
      </c>
      <c r="AB26" s="8">
        <v>-0.35605253420909999</v>
      </c>
      <c r="AC26" s="9">
        <v>-0.11811906939110001</v>
      </c>
      <c r="AD26" s="10">
        <v>-0.23275718786720001</v>
      </c>
    </row>
    <row r="27" spans="1:30" x14ac:dyDescent="0.2">
      <c r="A27" s="32">
        <v>6</v>
      </c>
      <c r="B27" t="s">
        <v>4</v>
      </c>
      <c r="C27" t="s">
        <v>5</v>
      </c>
      <c r="D27" s="1" t="s">
        <v>5</v>
      </c>
      <c r="E27" s="1" t="s">
        <v>41</v>
      </c>
      <c r="F27" s="1" t="s">
        <v>39</v>
      </c>
      <c r="G27" s="11">
        <v>-0.35670702727850001</v>
      </c>
      <c r="H27" s="3">
        <v>0.2366659943269</v>
      </c>
      <c r="I27" s="12">
        <v>0.1237605282779</v>
      </c>
      <c r="J27" s="8">
        <v>-0.35604450841250002</v>
      </c>
      <c r="K27" s="9">
        <v>0.23271929846629999</v>
      </c>
      <c r="L27" s="10">
        <v>0.1181079780659</v>
      </c>
      <c r="M27" s="11">
        <v>-0.35566917893799999</v>
      </c>
      <c r="N27" s="3">
        <v>0.2292419194028</v>
      </c>
      <c r="O27" s="12">
        <v>0.1128480636278</v>
      </c>
      <c r="P27" s="3">
        <v>3.4594944699999998E-2</v>
      </c>
      <c r="Q27" s="3">
        <v>-0.24746916399999999</v>
      </c>
      <c r="R27" s="3">
        <v>-0.36374882200000003</v>
      </c>
      <c r="S27" s="4">
        <f t="shared" si="0"/>
        <v>-0.57662304129999997</v>
      </c>
      <c r="T27">
        <v>2.0409E-2</v>
      </c>
      <c r="U27">
        <v>-8.3812999999999999E-2</v>
      </c>
      <c r="V27">
        <v>2.0254000000000001E-2</v>
      </c>
      <c r="W27" s="27">
        <f t="shared" si="1"/>
        <v>7.7347078862959322E-4</v>
      </c>
      <c r="AB27" s="8">
        <v>0.1043641213612</v>
      </c>
      <c r="AC27" s="9">
        <v>0.40861710809640001</v>
      </c>
      <c r="AD27" s="10">
        <v>3.0925662194369999E-2</v>
      </c>
    </row>
    <row r="28" spans="1:30" x14ac:dyDescent="0.2">
      <c r="A28" s="32">
        <v>12</v>
      </c>
      <c r="B28" t="s">
        <v>6</v>
      </c>
      <c r="C28" t="s">
        <v>5</v>
      </c>
      <c r="D28" s="1" t="s">
        <v>5</v>
      </c>
      <c r="E28" s="1" t="s">
        <v>36</v>
      </c>
      <c r="F28" s="1" t="s">
        <v>38</v>
      </c>
      <c r="G28" s="11">
        <v>-0.35670702727850001</v>
      </c>
      <c r="H28" s="3">
        <v>-0.2366659943269</v>
      </c>
      <c r="I28" s="12">
        <v>-0.1237605282779</v>
      </c>
      <c r="J28" s="8">
        <v>-0.35604450841250002</v>
      </c>
      <c r="K28" s="9">
        <v>-0.23271929846629999</v>
      </c>
      <c r="L28" s="10">
        <v>-0.1181079780659</v>
      </c>
      <c r="M28" s="11">
        <v>-0.35566917893799999</v>
      </c>
      <c r="N28" s="3">
        <v>-0.2292419194028</v>
      </c>
      <c r="O28" s="12">
        <v>-0.1128480636278</v>
      </c>
      <c r="P28" s="3">
        <v>3.4594944699999998E-2</v>
      </c>
      <c r="Q28" s="3">
        <v>0.24746916399999999</v>
      </c>
      <c r="R28" s="3">
        <v>0.36374882200000003</v>
      </c>
      <c r="S28" s="4">
        <f t="shared" si="0"/>
        <v>0.64581293070000001</v>
      </c>
      <c r="T28">
        <v>2.0409E-2</v>
      </c>
      <c r="U28">
        <v>8.3812999999999999E-2</v>
      </c>
      <c r="V28">
        <v>-2.0254000000000001E-2</v>
      </c>
      <c r="W28" s="27">
        <f t="shared" si="1"/>
        <v>7.7347078862959322E-4</v>
      </c>
      <c r="AB28" s="8">
        <v>-0.1043641213612</v>
      </c>
      <c r="AC28" s="9">
        <v>-0.40861710809640001</v>
      </c>
      <c r="AD28" s="10">
        <v>3.0925662194369999E-2</v>
      </c>
    </row>
    <row r="29" spans="1:30" x14ac:dyDescent="0.2">
      <c r="A29" s="32">
        <v>18</v>
      </c>
      <c r="B29" t="s">
        <v>4</v>
      </c>
      <c r="C29" t="s">
        <v>5</v>
      </c>
      <c r="D29" s="1" t="s">
        <v>5</v>
      </c>
      <c r="E29" s="1" t="s">
        <v>41</v>
      </c>
      <c r="F29" s="1" t="s">
        <v>39</v>
      </c>
      <c r="G29" s="11">
        <v>-0.35670685579479999</v>
      </c>
      <c r="H29" s="3">
        <v>0.123774463665</v>
      </c>
      <c r="I29" s="12">
        <v>0.23666115814540001</v>
      </c>
      <c r="J29" s="8">
        <v>-0.35605253420909999</v>
      </c>
      <c r="K29" s="9">
        <v>0.11811906939110001</v>
      </c>
      <c r="L29" s="10">
        <v>0.23275718786720001</v>
      </c>
      <c r="M29" s="11">
        <v>-0.3556684888644</v>
      </c>
      <c r="N29" s="3">
        <v>0.1128402233931</v>
      </c>
      <c r="O29" s="12">
        <v>0.2292377128517</v>
      </c>
      <c r="P29" s="3">
        <v>3.4612231E-2</v>
      </c>
      <c r="Q29" s="3">
        <v>-0.364474676</v>
      </c>
      <c r="R29" s="3">
        <v>-0.24744817599999999</v>
      </c>
      <c r="S29" s="4">
        <f t="shared" si="0"/>
        <v>-0.57731062099999997</v>
      </c>
      <c r="T29">
        <v>2.0191000000000001E-2</v>
      </c>
      <c r="U29">
        <v>2.0212000000000001E-2</v>
      </c>
      <c r="V29">
        <v>-8.3814E-2</v>
      </c>
      <c r="W29" s="27">
        <f t="shared" si="1"/>
        <v>7.7302593813305539E-4</v>
      </c>
      <c r="AB29" s="8">
        <v>0.1043641213612</v>
      </c>
      <c r="AC29" s="9">
        <v>-0.40861710809640001</v>
      </c>
      <c r="AD29" s="10">
        <v>-3.0925662194369999E-2</v>
      </c>
    </row>
    <row r="30" spans="1:30" x14ac:dyDescent="0.2">
      <c r="A30" s="32">
        <v>24</v>
      </c>
      <c r="B30" t="s">
        <v>6</v>
      </c>
      <c r="C30" t="s">
        <v>5</v>
      </c>
      <c r="D30" s="1" t="s">
        <v>5</v>
      </c>
      <c r="E30" s="1" t="s">
        <v>36</v>
      </c>
      <c r="F30" s="1" t="s">
        <v>38</v>
      </c>
      <c r="G30" s="11">
        <v>-0.35670685579479999</v>
      </c>
      <c r="H30" s="3">
        <v>-0.123774463665</v>
      </c>
      <c r="I30" s="12">
        <v>-0.23666115814540001</v>
      </c>
      <c r="J30" s="8">
        <v>-0.35605253420909999</v>
      </c>
      <c r="K30" s="9">
        <v>-0.11811906939110001</v>
      </c>
      <c r="L30" s="10">
        <v>-0.23275718786720001</v>
      </c>
      <c r="M30" s="11">
        <v>-0.3556684888644</v>
      </c>
      <c r="N30" s="3">
        <v>-0.1128402233931</v>
      </c>
      <c r="O30" s="12">
        <v>-0.2292377128517</v>
      </c>
      <c r="P30" s="3">
        <v>3.4612231E-2</v>
      </c>
      <c r="Q30" s="3">
        <v>0.364474676</v>
      </c>
      <c r="R30" s="3">
        <v>0.24744817599999999</v>
      </c>
      <c r="S30" s="4">
        <f t="shared" si="0"/>
        <v>0.64653508299999995</v>
      </c>
      <c r="T30">
        <v>2.0191000000000001E-2</v>
      </c>
      <c r="U30">
        <v>-2.0212000000000001E-2</v>
      </c>
      <c r="V30">
        <v>8.3814E-2</v>
      </c>
      <c r="W30" s="27">
        <f t="shared" si="1"/>
        <v>7.7302593813305539E-4</v>
      </c>
      <c r="AB30" s="8">
        <v>-0.1043641213612</v>
      </c>
      <c r="AC30" s="9">
        <v>0.40861710809640001</v>
      </c>
      <c r="AD30" s="10">
        <v>-3.0925662194369999E-2</v>
      </c>
    </row>
    <row r="31" spans="1:30" x14ac:dyDescent="0.2">
      <c r="A31" s="1">
        <v>8</v>
      </c>
      <c r="B31" t="s">
        <v>4</v>
      </c>
      <c r="C31" t="s">
        <v>5</v>
      </c>
      <c r="D31" s="1" t="s">
        <v>5</v>
      </c>
      <c r="E31" s="1" t="s">
        <v>36</v>
      </c>
      <c r="F31" s="1" t="s">
        <v>39</v>
      </c>
      <c r="G31" s="11">
        <v>0.35567187919440002</v>
      </c>
      <c r="H31" s="3">
        <v>0.2292405067014</v>
      </c>
      <c r="I31" s="12">
        <v>-0.11285200153159999</v>
      </c>
      <c r="J31" s="8">
        <v>0.35604450841250002</v>
      </c>
      <c r="K31" s="9">
        <v>0.23271929846629999</v>
      </c>
      <c r="L31" s="10">
        <v>-0.1181079780659</v>
      </c>
      <c r="M31" s="11">
        <v>0.3566933156646</v>
      </c>
      <c r="N31" s="3">
        <v>0.23664818952370001</v>
      </c>
      <c r="O31" s="12">
        <v>-0.123749175451</v>
      </c>
      <c r="P31" s="3">
        <v>3.4047882299999999E-2</v>
      </c>
      <c r="Q31" s="3">
        <v>0.24692276099999999</v>
      </c>
      <c r="R31" s="3">
        <v>-0.36323913099999999</v>
      </c>
      <c r="S31" s="4">
        <f t="shared" si="0"/>
        <v>-8.2268487700000004E-2</v>
      </c>
      <c r="T31">
        <v>2.0409E-2</v>
      </c>
      <c r="U31">
        <v>8.3812999999999999E-2</v>
      </c>
      <c r="V31">
        <v>2.0254000000000001E-2</v>
      </c>
      <c r="W31" s="27">
        <f t="shared" si="1"/>
        <v>7.709087759449905E-4</v>
      </c>
      <c r="AB31" s="8">
        <v>3.0925662194369999E-2</v>
      </c>
      <c r="AC31" s="9">
        <v>0.1043641213612</v>
      </c>
      <c r="AD31" s="10">
        <v>0.40861710809640001</v>
      </c>
    </row>
    <row r="32" spans="1:30" x14ac:dyDescent="0.2">
      <c r="A32" s="1">
        <v>10</v>
      </c>
      <c r="B32" t="s">
        <v>6</v>
      </c>
      <c r="C32" t="s">
        <v>5</v>
      </c>
      <c r="D32" s="1" t="s">
        <v>5</v>
      </c>
      <c r="E32" s="1" t="s">
        <v>41</v>
      </c>
      <c r="F32" s="1" t="s">
        <v>38</v>
      </c>
      <c r="G32" s="11">
        <v>0.35567187919440002</v>
      </c>
      <c r="H32" s="3">
        <v>-0.2292405067014</v>
      </c>
      <c r="I32" s="12">
        <v>0.11285200153159999</v>
      </c>
      <c r="J32" s="8">
        <v>0.35604450841250002</v>
      </c>
      <c r="K32" s="9">
        <v>-0.23271929846629999</v>
      </c>
      <c r="L32" s="10">
        <v>0.1181079780659</v>
      </c>
      <c r="M32" s="11">
        <v>0.3566933156646</v>
      </c>
      <c r="N32" s="3">
        <v>-0.23664818952370001</v>
      </c>
      <c r="O32" s="12">
        <v>0.123749175451</v>
      </c>
      <c r="P32" s="3">
        <v>3.4047882299999999E-2</v>
      </c>
      <c r="Q32" s="3">
        <v>-0.24692276099999999</v>
      </c>
      <c r="R32" s="3">
        <v>0.36323913099999999</v>
      </c>
      <c r="S32" s="4">
        <f t="shared" si="0"/>
        <v>0.1503642523</v>
      </c>
      <c r="T32">
        <v>2.0409E-2</v>
      </c>
      <c r="U32">
        <v>-8.3812999999999999E-2</v>
      </c>
      <c r="V32">
        <v>-2.0254000000000001E-2</v>
      </c>
      <c r="W32" s="27">
        <f t="shared" si="1"/>
        <v>7.709087759449905E-4</v>
      </c>
      <c r="AB32" s="8">
        <v>0.40861710809640001</v>
      </c>
      <c r="AC32" s="9">
        <v>3.0925662194369999E-2</v>
      </c>
      <c r="AD32" s="10">
        <v>0.1043641213612</v>
      </c>
    </row>
    <row r="33" spans="1:30" x14ac:dyDescent="0.2">
      <c r="A33" s="1">
        <v>20</v>
      </c>
      <c r="B33" t="s">
        <v>4</v>
      </c>
      <c r="C33" t="s">
        <v>5</v>
      </c>
      <c r="D33" s="1" t="s">
        <v>5</v>
      </c>
      <c r="E33" s="1" t="s">
        <v>36</v>
      </c>
      <c r="F33" s="1" t="s">
        <v>39</v>
      </c>
      <c r="G33" s="11">
        <v>0.35566885907520002</v>
      </c>
      <c r="H33" s="3">
        <v>0.1128324680726</v>
      </c>
      <c r="I33" s="12">
        <v>-0.22923407333410001</v>
      </c>
      <c r="J33" s="8">
        <v>0.35605253420909999</v>
      </c>
      <c r="K33" s="9">
        <v>0.11811906939110001</v>
      </c>
      <c r="L33" s="10">
        <v>-0.23275718786720001</v>
      </c>
      <c r="M33" s="11">
        <v>0.35669073862</v>
      </c>
      <c r="N33" s="3">
        <v>0.12374482341</v>
      </c>
      <c r="O33" s="12">
        <v>-0.23663734784529999</v>
      </c>
      <c r="P33" s="3">
        <v>3.4062651499999999E-2</v>
      </c>
      <c r="Q33" s="3">
        <v>0.363745178</v>
      </c>
      <c r="R33" s="3">
        <v>-0.24677581700000001</v>
      </c>
      <c r="S33" s="4">
        <f t="shared" si="0"/>
        <v>0.15103201249999998</v>
      </c>
      <c r="T33">
        <v>2.0191000000000001E-2</v>
      </c>
      <c r="U33">
        <v>-2.0212000000000001E-2</v>
      </c>
      <c r="V33">
        <v>-8.3814E-2</v>
      </c>
      <c r="W33" s="27">
        <f t="shared" si="1"/>
        <v>7.7013060049540552E-4</v>
      </c>
      <c r="AB33" s="8">
        <v>-3.0925662194369999E-2</v>
      </c>
      <c r="AC33" s="9">
        <v>-0.1043641213612</v>
      </c>
      <c r="AD33" s="10">
        <v>0.40861710809640001</v>
      </c>
    </row>
    <row r="34" spans="1:30" x14ac:dyDescent="0.2">
      <c r="A34" s="1">
        <v>22</v>
      </c>
      <c r="B34" t="s">
        <v>6</v>
      </c>
      <c r="C34" t="s">
        <v>5</v>
      </c>
      <c r="D34" s="1" t="s">
        <v>5</v>
      </c>
      <c r="E34" s="1" t="s">
        <v>41</v>
      </c>
      <c r="F34" s="1" t="s">
        <v>38</v>
      </c>
      <c r="G34" s="11">
        <v>0.35566885907520002</v>
      </c>
      <c r="H34" s="3">
        <v>-0.1128324680726</v>
      </c>
      <c r="I34" s="12">
        <v>0.22923407333410001</v>
      </c>
      <c r="J34" s="8">
        <v>0.35605253420909999</v>
      </c>
      <c r="K34" s="9">
        <v>-0.11811906939110001</v>
      </c>
      <c r="L34" s="10">
        <v>0.23275718786720001</v>
      </c>
      <c r="M34" s="11">
        <v>0.35669073862</v>
      </c>
      <c r="N34" s="3">
        <v>-0.12374482341</v>
      </c>
      <c r="O34" s="12">
        <v>0.23663734784529999</v>
      </c>
      <c r="P34" s="3">
        <v>3.4062651499999999E-2</v>
      </c>
      <c r="Q34" s="3">
        <v>-0.363745178</v>
      </c>
      <c r="R34" s="3">
        <v>0.24677581700000001</v>
      </c>
      <c r="S34" s="4">
        <f t="shared" si="0"/>
        <v>-8.2906709500000009E-2</v>
      </c>
      <c r="T34">
        <v>2.0191000000000001E-2</v>
      </c>
      <c r="U34">
        <v>2.0212000000000001E-2</v>
      </c>
      <c r="V34">
        <v>8.3814E-2</v>
      </c>
      <c r="W34" s="27">
        <f t="shared" si="1"/>
        <v>7.7013060049540552E-4</v>
      </c>
      <c r="AB34" s="8">
        <v>-0.40861710809640001</v>
      </c>
      <c r="AC34" s="9">
        <v>3.0925662194369999E-2</v>
      </c>
      <c r="AD34" s="10">
        <v>-0.1043641213612</v>
      </c>
    </row>
    <row r="35" spans="1:30" x14ac:dyDescent="0.2">
      <c r="A35" s="1">
        <v>92</v>
      </c>
      <c r="B35" t="s">
        <v>4</v>
      </c>
      <c r="C35" t="s">
        <v>76</v>
      </c>
      <c r="D35" s="1" t="s">
        <v>8</v>
      </c>
      <c r="E35" s="33" t="s">
        <v>36</v>
      </c>
      <c r="F35" s="33" t="s">
        <v>40</v>
      </c>
      <c r="G35" s="11">
        <v>-9.2890233425399996E-2</v>
      </c>
      <c r="H35" s="3">
        <v>-0.41571874736820003</v>
      </c>
      <c r="I35" s="12">
        <v>9.7132338830159995E-2</v>
      </c>
      <c r="J35" s="8">
        <v>-9.3627240180959997E-2</v>
      </c>
      <c r="K35" s="9">
        <v>-0.4145774106206</v>
      </c>
      <c r="L35" s="10">
        <v>9.3594134791620001E-2</v>
      </c>
      <c r="M35" s="11">
        <v>-9.4337749179580002E-2</v>
      </c>
      <c r="N35" s="3">
        <v>-0.41334145654729998</v>
      </c>
      <c r="O35" s="12">
        <v>9.0015792572889997E-2</v>
      </c>
      <c r="P35" s="3">
        <v>-4.8250525099999997E-2</v>
      </c>
      <c r="Q35" s="3">
        <v>7.9243027399999999E-2</v>
      </c>
      <c r="R35" s="3">
        <v>-0.23721820900000001</v>
      </c>
      <c r="S35" s="4">
        <f t="shared" ref="S35:S66" si="2">P35+Q35+R35</f>
        <v>-0.20622570670000001</v>
      </c>
      <c r="T35">
        <v>1.7417999999999999E-2</v>
      </c>
      <c r="U35">
        <v>-6.5340999999999996E-2</v>
      </c>
      <c r="V35">
        <v>-8.1614999999999993E-2</v>
      </c>
      <c r="W35" s="27">
        <f t="shared" ref="W35:W66" si="3">((P35*T35)+(Q35*U35)+(R35*V35))*$AA$6</f>
        <v>7.3295670654742397E-4</v>
      </c>
      <c r="AB35" s="8">
        <v>3.0925662194369999E-2</v>
      </c>
      <c r="AC35" s="9">
        <v>-0.1043641213612</v>
      </c>
      <c r="AD35" s="10">
        <v>-0.40861710809640001</v>
      </c>
    </row>
    <row r="36" spans="1:30" x14ac:dyDescent="0.2">
      <c r="A36" s="1">
        <v>94</v>
      </c>
      <c r="B36" t="s">
        <v>6</v>
      </c>
      <c r="C36" t="s">
        <v>76</v>
      </c>
      <c r="D36" s="1" t="s">
        <v>8</v>
      </c>
      <c r="E36" s="1" t="s">
        <v>41</v>
      </c>
      <c r="F36" s="1" t="s">
        <v>40</v>
      </c>
      <c r="G36" s="11">
        <v>-9.2890233425399996E-2</v>
      </c>
      <c r="H36" s="3">
        <v>0.41571874736820003</v>
      </c>
      <c r="I36" s="12">
        <v>-9.7132338830159995E-2</v>
      </c>
      <c r="J36" s="8">
        <v>-9.3627240180959997E-2</v>
      </c>
      <c r="K36" s="9">
        <v>0.4145774106206</v>
      </c>
      <c r="L36" s="10">
        <v>-9.3594134791620001E-2</v>
      </c>
      <c r="M36" s="11">
        <v>-9.4337749179580002E-2</v>
      </c>
      <c r="N36" s="3">
        <v>0.41334145654729998</v>
      </c>
      <c r="O36" s="12">
        <v>-9.0015792572889997E-2</v>
      </c>
      <c r="P36" s="3">
        <v>-4.8250525099999997E-2</v>
      </c>
      <c r="Q36" s="3">
        <v>-7.9243027399999999E-2</v>
      </c>
      <c r="R36" s="3">
        <v>0.23721820900000001</v>
      </c>
      <c r="S36" s="4">
        <f t="shared" si="2"/>
        <v>0.10972465650000002</v>
      </c>
      <c r="T36">
        <v>1.7417999999999999E-2</v>
      </c>
      <c r="U36">
        <v>6.5340999999999996E-2</v>
      </c>
      <c r="V36">
        <v>8.1614999999999993E-2</v>
      </c>
      <c r="W36" s="27">
        <f t="shared" si="3"/>
        <v>7.3295670654742397E-4</v>
      </c>
      <c r="AB36" s="8">
        <v>-0.40861710809640001</v>
      </c>
      <c r="AC36" s="9">
        <v>-3.0925662194369999E-2</v>
      </c>
      <c r="AD36" s="10">
        <v>0.1043641213612</v>
      </c>
    </row>
    <row r="37" spans="1:30" x14ac:dyDescent="0.2">
      <c r="A37" s="1">
        <v>91</v>
      </c>
      <c r="B37" t="s">
        <v>4</v>
      </c>
      <c r="C37" t="s">
        <v>76</v>
      </c>
      <c r="D37" s="1" t="s">
        <v>8</v>
      </c>
      <c r="E37" s="1" t="s">
        <v>36</v>
      </c>
      <c r="F37" s="1" t="s">
        <v>37</v>
      </c>
      <c r="G37" s="11">
        <v>9.4317171669200006E-2</v>
      </c>
      <c r="H37" s="3">
        <v>0.41335132147679998</v>
      </c>
      <c r="I37" s="12">
        <v>8.999927886247E-2</v>
      </c>
      <c r="J37" s="8">
        <v>9.3627240180959997E-2</v>
      </c>
      <c r="K37" s="9">
        <v>0.4145774106206</v>
      </c>
      <c r="L37" s="10">
        <v>9.3594134791620001E-2</v>
      </c>
      <c r="M37" s="11">
        <v>9.2863892438509996E-2</v>
      </c>
      <c r="N37" s="3">
        <v>0.41572983721399998</v>
      </c>
      <c r="O37" s="12">
        <v>9.7109669547049998E-2</v>
      </c>
      <c r="P37" s="3">
        <v>-4.8442641000000002E-2</v>
      </c>
      <c r="Q37" s="3">
        <v>7.9283857900000004E-2</v>
      </c>
      <c r="R37" s="3">
        <v>0.23701302299999999</v>
      </c>
      <c r="S37" s="4">
        <f t="shared" si="2"/>
        <v>0.26785423990000001</v>
      </c>
      <c r="T37">
        <v>1.7417999999999999E-2</v>
      </c>
      <c r="U37">
        <v>-6.5340999999999996E-2</v>
      </c>
      <c r="V37">
        <v>8.1614999999999993E-2</v>
      </c>
      <c r="W37" s="27">
        <f t="shared" si="3"/>
        <v>7.3170636801513046E-4</v>
      </c>
      <c r="AB37" s="8">
        <v>-3.0925662194369999E-2</v>
      </c>
      <c r="AC37" s="9">
        <v>0.1043641213612</v>
      </c>
      <c r="AD37" s="10">
        <v>-0.40861710809640001</v>
      </c>
    </row>
    <row r="38" spans="1:30" x14ac:dyDescent="0.2">
      <c r="A38" s="1">
        <v>93</v>
      </c>
      <c r="B38" t="s">
        <v>6</v>
      </c>
      <c r="C38" t="s">
        <v>76</v>
      </c>
      <c r="D38" s="1" t="s">
        <v>8</v>
      </c>
      <c r="E38" s="1" t="s">
        <v>41</v>
      </c>
      <c r="F38" s="1" t="s">
        <v>37</v>
      </c>
      <c r="G38" s="11">
        <v>9.4317171669200006E-2</v>
      </c>
      <c r="H38" s="3">
        <v>-0.41335132147679998</v>
      </c>
      <c r="I38" s="12">
        <v>-8.999927886247E-2</v>
      </c>
      <c r="J38" s="8">
        <v>9.3627240180959997E-2</v>
      </c>
      <c r="K38" s="9">
        <v>-0.4145774106206</v>
      </c>
      <c r="L38" s="10">
        <v>-9.3594134791620001E-2</v>
      </c>
      <c r="M38" s="11">
        <v>9.2863892438509996E-2</v>
      </c>
      <c r="N38" s="3">
        <v>-0.41572983721399998</v>
      </c>
      <c r="O38" s="12">
        <v>-9.7109669547049998E-2</v>
      </c>
      <c r="P38" s="3">
        <v>-4.8442641000000002E-2</v>
      </c>
      <c r="Q38" s="3">
        <v>-7.9283857900000004E-2</v>
      </c>
      <c r="R38" s="3">
        <v>-0.23701302299999999</v>
      </c>
      <c r="S38" s="4">
        <f t="shared" si="2"/>
        <v>-0.36473952190000003</v>
      </c>
      <c r="T38">
        <v>1.7417999999999999E-2</v>
      </c>
      <c r="U38">
        <v>6.5340999999999996E-2</v>
      </c>
      <c r="V38">
        <v>-8.1614999999999993E-2</v>
      </c>
      <c r="W38" s="27">
        <f t="shared" si="3"/>
        <v>7.3170636801513046E-4</v>
      </c>
      <c r="AB38" s="8">
        <v>0.40861710809640001</v>
      </c>
      <c r="AC38" s="9">
        <v>-3.0925662194369999E-2</v>
      </c>
      <c r="AD38" s="10">
        <v>-0.1043641213612</v>
      </c>
    </row>
    <row r="39" spans="1:30" x14ac:dyDescent="0.2">
      <c r="A39" s="1">
        <v>97</v>
      </c>
      <c r="B39" t="s">
        <v>4</v>
      </c>
      <c r="C39" t="s">
        <v>76</v>
      </c>
      <c r="D39" s="1" t="s">
        <v>8</v>
      </c>
      <c r="E39" s="1" t="s">
        <v>39</v>
      </c>
      <c r="F39" s="1" t="s">
        <v>37</v>
      </c>
      <c r="G39" s="11">
        <v>-9.2853603154670006E-2</v>
      </c>
      <c r="H39" s="3">
        <v>-9.7093305860820003E-2</v>
      </c>
      <c r="I39" s="12">
        <v>0.41574058875820002</v>
      </c>
      <c r="J39" s="8">
        <v>-9.3594134791620001E-2</v>
      </c>
      <c r="K39" s="9">
        <v>-9.3627240180959997E-2</v>
      </c>
      <c r="L39" s="10">
        <v>0.4145774106206</v>
      </c>
      <c r="M39" s="11">
        <v>-9.4342966265230005E-2</v>
      </c>
      <c r="N39" s="3">
        <v>-9.0016594100290004E-2</v>
      </c>
      <c r="O39" s="12">
        <v>0.41334334707510001</v>
      </c>
      <c r="P39" s="3">
        <v>-4.9645437000000001E-2</v>
      </c>
      <c r="Q39" s="3">
        <v>0.235890392</v>
      </c>
      <c r="R39" s="3">
        <v>-7.9908056099999999E-2</v>
      </c>
      <c r="S39" s="4">
        <f t="shared" si="2"/>
        <v>0.10633689889999999</v>
      </c>
      <c r="T39">
        <v>1.7318E-2</v>
      </c>
      <c r="U39">
        <v>8.1484000000000001E-2</v>
      </c>
      <c r="V39">
        <v>6.522E-2</v>
      </c>
      <c r="W39" s="27">
        <f t="shared" si="3"/>
        <v>7.2238791031689511E-4</v>
      </c>
      <c r="AB39" s="8">
        <v>0.1232514360974</v>
      </c>
      <c r="AC39" s="9">
        <v>0.36602972343939999</v>
      </c>
      <c r="AD39" s="10">
        <v>0.1231473059647</v>
      </c>
    </row>
    <row r="40" spans="1:30" x14ac:dyDescent="0.2">
      <c r="A40" s="1">
        <v>101</v>
      </c>
      <c r="B40" t="s">
        <v>6</v>
      </c>
      <c r="C40" t="s">
        <v>76</v>
      </c>
      <c r="D40" s="1" t="s">
        <v>8</v>
      </c>
      <c r="E40" s="1" t="s">
        <v>37</v>
      </c>
      <c r="F40" s="1" t="s">
        <v>38</v>
      </c>
      <c r="G40" s="11">
        <v>-9.2853603154670006E-2</v>
      </c>
      <c r="H40" s="3">
        <v>9.7093305860820003E-2</v>
      </c>
      <c r="I40" s="12">
        <v>-0.41574058875820002</v>
      </c>
      <c r="J40" s="8">
        <v>-9.3594134791620001E-2</v>
      </c>
      <c r="K40" s="9">
        <v>9.3627240180959997E-2</v>
      </c>
      <c r="L40" s="10">
        <v>-0.4145774106206</v>
      </c>
      <c r="M40" s="11">
        <v>-9.4342966265230005E-2</v>
      </c>
      <c r="N40" s="3">
        <v>9.0016594100290004E-2</v>
      </c>
      <c r="O40" s="12">
        <v>-0.41334334707510001</v>
      </c>
      <c r="P40" s="3">
        <v>-4.9645437000000001E-2</v>
      </c>
      <c r="Q40" s="3">
        <v>-0.235890392</v>
      </c>
      <c r="R40" s="3">
        <v>7.9908056099999999E-2</v>
      </c>
      <c r="S40" s="4">
        <f t="shared" si="2"/>
        <v>-0.20562777290000001</v>
      </c>
      <c r="T40">
        <v>1.7318E-2</v>
      </c>
      <c r="U40">
        <v>-8.1484000000000001E-2</v>
      </c>
      <c r="V40">
        <v>-6.522E-2</v>
      </c>
      <c r="W40" s="27">
        <f t="shared" si="3"/>
        <v>7.2238791031689511E-4</v>
      </c>
      <c r="AB40" s="8">
        <v>-0.1232514360974</v>
      </c>
      <c r="AC40" s="9">
        <v>-0.36602972343939999</v>
      </c>
      <c r="AD40" s="10">
        <v>0.1231473059647</v>
      </c>
    </row>
    <row r="41" spans="1:30" x14ac:dyDescent="0.2">
      <c r="A41" s="1">
        <v>95</v>
      </c>
      <c r="B41" t="s">
        <v>4</v>
      </c>
      <c r="C41" t="s">
        <v>76</v>
      </c>
      <c r="D41" s="1" t="s">
        <v>8</v>
      </c>
      <c r="E41" s="1" t="s">
        <v>40</v>
      </c>
      <c r="F41" s="1" t="s">
        <v>38</v>
      </c>
      <c r="G41" s="11">
        <v>9.4364909932310004E-2</v>
      </c>
      <c r="H41" s="3">
        <v>9.0032769605840002E-2</v>
      </c>
      <c r="I41" s="12">
        <v>0.41332738716110001</v>
      </c>
      <c r="J41" s="8">
        <v>9.3594134791620001E-2</v>
      </c>
      <c r="K41" s="9">
        <v>9.3627240180959997E-2</v>
      </c>
      <c r="L41" s="10">
        <v>0.4145774106206</v>
      </c>
      <c r="M41" s="11">
        <v>9.2870263673690001E-2</v>
      </c>
      <c r="N41" s="3">
        <v>9.7106140795090001E-2</v>
      </c>
      <c r="O41" s="12">
        <v>0.41572805886059999</v>
      </c>
      <c r="P41" s="3">
        <v>-4.9821542000000003E-2</v>
      </c>
      <c r="Q41" s="3">
        <v>0.23577904</v>
      </c>
      <c r="R41" s="3">
        <v>8.0022389999999999E-2</v>
      </c>
      <c r="S41" s="4">
        <f t="shared" si="2"/>
        <v>0.265979888</v>
      </c>
      <c r="T41">
        <v>1.7318E-2</v>
      </c>
      <c r="U41">
        <v>8.1484000000000001E-2</v>
      </c>
      <c r="V41">
        <v>-6.522E-2</v>
      </c>
      <c r="W41" s="27">
        <f t="shared" si="3"/>
        <v>7.213122854562913E-4</v>
      </c>
      <c r="AB41" s="8">
        <v>0.1232514360974</v>
      </c>
      <c r="AC41" s="9">
        <v>-0.36602972343939999</v>
      </c>
      <c r="AD41" s="10">
        <v>-0.1231473059647</v>
      </c>
    </row>
    <row r="42" spans="1:30" x14ac:dyDescent="0.2">
      <c r="A42" s="1">
        <v>99</v>
      </c>
      <c r="B42" t="s">
        <v>6</v>
      </c>
      <c r="C42" t="s">
        <v>76</v>
      </c>
      <c r="D42" s="1" t="s">
        <v>8</v>
      </c>
      <c r="E42" s="1" t="s">
        <v>40</v>
      </c>
      <c r="F42" s="1" t="s">
        <v>39</v>
      </c>
      <c r="G42" s="11">
        <v>9.4364909932310004E-2</v>
      </c>
      <c r="H42" s="3">
        <v>-9.0032769605840002E-2</v>
      </c>
      <c r="I42" s="12">
        <v>-0.41332738716110001</v>
      </c>
      <c r="J42" s="8">
        <v>9.3594134791620001E-2</v>
      </c>
      <c r="K42" s="9">
        <v>-9.3627240180959997E-2</v>
      </c>
      <c r="L42" s="10">
        <v>-0.4145774106206</v>
      </c>
      <c r="M42" s="11">
        <v>9.2870263673690001E-2</v>
      </c>
      <c r="N42" s="3">
        <v>-9.7106140795090001E-2</v>
      </c>
      <c r="O42" s="12">
        <v>-0.41572805886059999</v>
      </c>
      <c r="P42" s="3">
        <v>-4.9821542000000003E-2</v>
      </c>
      <c r="Q42" s="3">
        <v>-0.23577904</v>
      </c>
      <c r="R42" s="3">
        <v>-8.0022389999999999E-2</v>
      </c>
      <c r="S42" s="4">
        <f t="shared" si="2"/>
        <v>-0.36562297199999999</v>
      </c>
      <c r="T42">
        <v>1.7318E-2</v>
      </c>
      <c r="U42">
        <v>-8.1484000000000001E-2</v>
      </c>
      <c r="V42">
        <v>6.522E-2</v>
      </c>
      <c r="W42" s="27">
        <f t="shared" si="3"/>
        <v>7.213122854562913E-4</v>
      </c>
      <c r="AB42" s="8">
        <v>-0.1232514360974</v>
      </c>
      <c r="AC42" s="9">
        <v>0.36602972343939999</v>
      </c>
      <c r="AD42" s="10">
        <v>-0.1231473059647</v>
      </c>
    </row>
    <row r="43" spans="1:30" x14ac:dyDescent="0.2">
      <c r="A43" s="1">
        <v>96</v>
      </c>
      <c r="B43" t="s">
        <v>4</v>
      </c>
      <c r="C43" t="s">
        <v>76</v>
      </c>
      <c r="D43" s="1" t="s">
        <v>8</v>
      </c>
      <c r="E43" s="1" t="s">
        <v>41</v>
      </c>
      <c r="F43" s="1" t="s">
        <v>39</v>
      </c>
      <c r="G43" s="11">
        <v>0.41407390154820001</v>
      </c>
      <c r="H43" s="3">
        <v>9.6880930665350001E-2</v>
      </c>
      <c r="I43" s="12">
        <v>9.6881396859260005E-2</v>
      </c>
      <c r="J43" s="8">
        <v>0.4145774106206</v>
      </c>
      <c r="K43" s="9">
        <v>9.3594134791620001E-2</v>
      </c>
      <c r="L43" s="10">
        <v>9.3627240180959997E-2</v>
      </c>
      <c r="M43" s="11">
        <v>0.41506981282130001</v>
      </c>
      <c r="N43" s="3">
        <v>9.0325910901689996E-2</v>
      </c>
      <c r="O43" s="12">
        <v>9.0319808979490004E-2</v>
      </c>
      <c r="P43" s="3">
        <v>3.3197042400000001E-2</v>
      </c>
      <c r="Q43" s="3">
        <v>-0.21850065900000001</v>
      </c>
      <c r="R43" s="3">
        <v>-0.21871959599999999</v>
      </c>
      <c r="S43" s="4">
        <f t="shared" si="2"/>
        <v>-0.40402321259999996</v>
      </c>
      <c r="T43">
        <v>1.9064999999999999E-2</v>
      </c>
      <c r="U43">
        <v>-2.7661000000000002E-2</v>
      </c>
      <c r="V43">
        <v>-2.7791E-2</v>
      </c>
      <c r="W43" s="27">
        <f t="shared" si="3"/>
        <v>7.0070819307560647E-4</v>
      </c>
      <c r="AB43" s="8">
        <v>0.1231473059647</v>
      </c>
      <c r="AC43" s="9">
        <v>0.1232514360974</v>
      </c>
      <c r="AD43" s="10">
        <v>0.36602972343939999</v>
      </c>
    </row>
    <row r="44" spans="1:30" x14ac:dyDescent="0.2">
      <c r="A44" s="32">
        <v>102</v>
      </c>
      <c r="B44" t="s">
        <v>6</v>
      </c>
      <c r="C44" t="s">
        <v>76</v>
      </c>
      <c r="D44" s="1" t="s">
        <v>8</v>
      </c>
      <c r="E44" s="1" t="s">
        <v>36</v>
      </c>
      <c r="F44" s="1" t="s">
        <v>38</v>
      </c>
      <c r="G44" s="11">
        <v>0.41407390154820001</v>
      </c>
      <c r="H44" s="3">
        <v>-9.6880930665350001E-2</v>
      </c>
      <c r="I44" s="12">
        <v>-9.6881396859260005E-2</v>
      </c>
      <c r="J44" s="8">
        <v>0.4145774106206</v>
      </c>
      <c r="K44" s="9">
        <v>-9.3594134791620001E-2</v>
      </c>
      <c r="L44" s="10">
        <v>-9.3627240180959997E-2</v>
      </c>
      <c r="M44" s="11">
        <v>0.41506981282130001</v>
      </c>
      <c r="N44" s="3">
        <v>-9.0325910901689996E-2</v>
      </c>
      <c r="O44" s="12">
        <v>-9.0319808979490004E-2</v>
      </c>
      <c r="P44" s="3">
        <v>3.3197042400000001E-2</v>
      </c>
      <c r="Q44" s="3">
        <v>0.21850065900000001</v>
      </c>
      <c r="R44" s="3">
        <v>0.21871959599999999</v>
      </c>
      <c r="S44" s="4">
        <f t="shared" si="2"/>
        <v>0.47041729740000005</v>
      </c>
      <c r="T44">
        <v>1.9064999999999999E-2</v>
      </c>
      <c r="U44">
        <v>2.7661000000000002E-2</v>
      </c>
      <c r="V44">
        <v>2.7791E-2</v>
      </c>
      <c r="W44" s="27">
        <f t="shared" si="3"/>
        <v>7.0070819307560647E-4</v>
      </c>
      <c r="AB44" s="8">
        <v>0.36602972343939999</v>
      </c>
      <c r="AC44" s="9">
        <v>0.1231473059647</v>
      </c>
      <c r="AD44" s="10">
        <v>0.1232514360974</v>
      </c>
    </row>
    <row r="45" spans="1:30" x14ac:dyDescent="0.2">
      <c r="A45" s="1">
        <v>98</v>
      </c>
      <c r="B45" t="s">
        <v>4</v>
      </c>
      <c r="C45" t="s">
        <v>76</v>
      </c>
      <c r="D45" s="1" t="s">
        <v>8</v>
      </c>
      <c r="E45" s="1" t="s">
        <v>36</v>
      </c>
      <c r="F45" s="1" t="s">
        <v>39</v>
      </c>
      <c r="G45" s="11">
        <v>-0.41505991290729999</v>
      </c>
      <c r="H45" s="3">
        <v>9.0336898152169998E-2</v>
      </c>
      <c r="I45" s="12">
        <v>-9.0325985067129994E-2</v>
      </c>
      <c r="J45" s="8">
        <v>-0.4145774106206</v>
      </c>
      <c r="K45" s="9">
        <v>9.3594134791620001E-2</v>
      </c>
      <c r="L45" s="10">
        <v>-9.3627240180959997E-2</v>
      </c>
      <c r="M45" s="11">
        <v>-0.4140679562904</v>
      </c>
      <c r="N45" s="3">
        <v>9.6894134816010002E-2</v>
      </c>
      <c r="O45" s="12">
        <v>-9.6886426758569996E-2</v>
      </c>
      <c r="P45" s="3">
        <v>3.30652206E-2</v>
      </c>
      <c r="Q45" s="3">
        <v>0.218574555</v>
      </c>
      <c r="R45" s="3">
        <v>-0.21868139</v>
      </c>
      <c r="S45" s="4">
        <f t="shared" si="2"/>
        <v>3.2958385600000001E-2</v>
      </c>
      <c r="T45">
        <v>1.9064999999999999E-2</v>
      </c>
      <c r="U45">
        <v>2.7661000000000002E-2</v>
      </c>
      <c r="V45">
        <v>-2.7791E-2</v>
      </c>
      <c r="W45" s="27">
        <f t="shared" si="3"/>
        <v>7.0062409193333687E-4</v>
      </c>
      <c r="AB45" s="8">
        <v>-0.1231473059647</v>
      </c>
      <c r="AC45" s="9">
        <v>-0.1232514360974</v>
      </c>
      <c r="AD45" s="10">
        <v>0.36602972343939999</v>
      </c>
    </row>
    <row r="46" spans="1:30" x14ac:dyDescent="0.2">
      <c r="A46" s="1">
        <v>100</v>
      </c>
      <c r="B46" t="s">
        <v>6</v>
      </c>
      <c r="C46" t="s">
        <v>76</v>
      </c>
      <c r="D46" s="1" t="s">
        <v>8</v>
      </c>
      <c r="E46" s="1" t="s">
        <v>41</v>
      </c>
      <c r="F46" s="1" t="s">
        <v>38</v>
      </c>
      <c r="G46" s="11">
        <v>-0.41505991290729999</v>
      </c>
      <c r="H46" s="3">
        <v>-9.0336898152169998E-2</v>
      </c>
      <c r="I46" s="12">
        <v>9.0325985067129994E-2</v>
      </c>
      <c r="J46" s="8">
        <v>-0.4145774106206</v>
      </c>
      <c r="K46" s="9">
        <v>-9.3594134791620001E-2</v>
      </c>
      <c r="L46" s="10">
        <v>9.3627240180959997E-2</v>
      </c>
      <c r="M46" s="11">
        <v>-0.4140679562904</v>
      </c>
      <c r="N46" s="3">
        <v>-9.6894134816010002E-2</v>
      </c>
      <c r="O46" s="12">
        <v>9.6886426758569996E-2</v>
      </c>
      <c r="P46" s="3">
        <v>3.30652206E-2</v>
      </c>
      <c r="Q46" s="3">
        <v>-0.218574555</v>
      </c>
      <c r="R46" s="3">
        <v>0.21868139</v>
      </c>
      <c r="S46" s="4">
        <f t="shared" si="2"/>
        <v>3.31720556E-2</v>
      </c>
      <c r="T46">
        <v>1.9064999999999999E-2</v>
      </c>
      <c r="U46">
        <v>-2.7661000000000002E-2</v>
      </c>
      <c r="V46">
        <v>2.7791E-2</v>
      </c>
      <c r="W46" s="27">
        <f t="shared" si="3"/>
        <v>7.0062409193333687E-4</v>
      </c>
      <c r="AB46" s="8">
        <v>-0.36602972343939999</v>
      </c>
      <c r="AC46" s="9">
        <v>0.1231473059647</v>
      </c>
      <c r="AD46" s="10">
        <v>-0.1232514360974</v>
      </c>
    </row>
    <row r="47" spans="1:30" x14ac:dyDescent="0.2">
      <c r="A47" s="1">
        <v>134</v>
      </c>
      <c r="B47" t="s">
        <v>4</v>
      </c>
      <c r="C47" t="s">
        <v>9</v>
      </c>
      <c r="D47" s="1" t="s">
        <v>9</v>
      </c>
      <c r="E47" s="1" t="s">
        <v>36</v>
      </c>
      <c r="F47" s="1" t="s">
        <v>39</v>
      </c>
      <c r="G47" s="11">
        <v>0.4678376298686</v>
      </c>
      <c r="H47" s="3">
        <v>8.6076755783339995E-2</v>
      </c>
      <c r="I47" s="12">
        <v>-0.17951074289390001</v>
      </c>
      <c r="J47" s="8">
        <v>0.46813807052079998</v>
      </c>
      <c r="K47" s="9">
        <v>9.0437359395699995E-2</v>
      </c>
      <c r="L47" s="10">
        <v>-0.1825027600295</v>
      </c>
      <c r="M47" s="11">
        <v>0.46856684119690001</v>
      </c>
      <c r="N47" s="3">
        <v>9.4929240308139998E-2</v>
      </c>
      <c r="O47" s="12">
        <v>-0.1856268065934</v>
      </c>
      <c r="P47" s="3">
        <v>2.43070443E-2</v>
      </c>
      <c r="Q47" s="3">
        <v>0.295082817</v>
      </c>
      <c r="R47" s="3">
        <v>-0.20386878999999999</v>
      </c>
      <c r="S47" s="4">
        <f t="shared" si="2"/>
        <v>0.11552107130000003</v>
      </c>
      <c r="T47">
        <v>-0.50682000000000005</v>
      </c>
      <c r="U47">
        <v>6.0065E-2</v>
      </c>
      <c r="V47">
        <v>-2.7827000000000001E-2</v>
      </c>
      <c r="W47" s="27">
        <f t="shared" si="3"/>
        <v>6.0856206214817798E-4</v>
      </c>
      <c r="AB47" s="8">
        <v>0.1231473059647</v>
      </c>
      <c r="AC47" s="9">
        <v>-0.1232514360974</v>
      </c>
      <c r="AD47" s="10">
        <v>-0.36602972343939999</v>
      </c>
    </row>
    <row r="48" spans="1:30" x14ac:dyDescent="0.2">
      <c r="A48" s="1">
        <v>136</v>
      </c>
      <c r="B48" t="s">
        <v>6</v>
      </c>
      <c r="C48" t="s">
        <v>9</v>
      </c>
      <c r="D48" s="1" t="s">
        <v>9</v>
      </c>
      <c r="E48" s="1" t="s">
        <v>41</v>
      </c>
      <c r="F48" s="1" t="s">
        <v>38</v>
      </c>
      <c r="G48" s="11">
        <v>0.4678376298686</v>
      </c>
      <c r="H48" s="3">
        <v>-8.6076755783339995E-2</v>
      </c>
      <c r="I48" s="12">
        <v>0.17951074289390001</v>
      </c>
      <c r="J48" s="8">
        <v>0.46813807052079998</v>
      </c>
      <c r="K48" s="9">
        <v>-9.0437359395699995E-2</v>
      </c>
      <c r="L48" s="10">
        <v>0.1825027600295</v>
      </c>
      <c r="M48" s="11">
        <v>0.46856684119690001</v>
      </c>
      <c r="N48" s="3">
        <v>-9.4929240308139998E-2</v>
      </c>
      <c r="O48" s="12">
        <v>0.1856268065934</v>
      </c>
      <c r="P48" s="3">
        <v>2.43070443E-2</v>
      </c>
      <c r="Q48" s="3">
        <v>-0.295082817</v>
      </c>
      <c r="R48" s="3">
        <v>0.20386878999999999</v>
      </c>
      <c r="S48" s="4">
        <f t="shared" si="2"/>
        <v>-6.6906982699999978E-2</v>
      </c>
      <c r="T48">
        <v>-0.50682000000000005</v>
      </c>
      <c r="U48">
        <v>-6.0065E-2</v>
      </c>
      <c r="V48">
        <v>2.7827000000000001E-2</v>
      </c>
      <c r="W48" s="27">
        <f t="shared" si="3"/>
        <v>6.0856206214817798E-4</v>
      </c>
      <c r="AB48" s="8">
        <v>-0.36602972343939999</v>
      </c>
      <c r="AC48" s="9">
        <v>-0.1231473059647</v>
      </c>
      <c r="AD48" s="10">
        <v>0.1232514360974</v>
      </c>
    </row>
    <row r="49" spans="1:30" x14ac:dyDescent="0.2">
      <c r="A49" s="32">
        <v>132</v>
      </c>
      <c r="B49" t="s">
        <v>4</v>
      </c>
      <c r="C49" t="s">
        <v>9</v>
      </c>
      <c r="D49" s="1" t="s">
        <v>9</v>
      </c>
      <c r="E49" s="1" t="s">
        <v>41</v>
      </c>
      <c r="F49" s="1" t="s">
        <v>39</v>
      </c>
      <c r="G49" s="11">
        <v>-0.4685691124079</v>
      </c>
      <c r="H49" s="3">
        <v>9.4935559796190006E-2</v>
      </c>
      <c r="I49" s="12">
        <v>0.18563227497939999</v>
      </c>
      <c r="J49" s="8">
        <v>-0.46813807052079998</v>
      </c>
      <c r="K49" s="9">
        <v>9.0437359395699995E-2</v>
      </c>
      <c r="L49" s="10">
        <v>0.1825027600295</v>
      </c>
      <c r="M49" s="11">
        <v>-0.4678374936702</v>
      </c>
      <c r="N49" s="3">
        <v>8.6083096790189995E-2</v>
      </c>
      <c r="O49" s="12">
        <v>0.1795150074154</v>
      </c>
      <c r="P49" s="3">
        <v>2.4387291299999999E-2</v>
      </c>
      <c r="Q49" s="3">
        <v>-0.29508210000000001</v>
      </c>
      <c r="R49" s="3">
        <v>-0.20390891899999999</v>
      </c>
      <c r="S49" s="4">
        <f t="shared" si="2"/>
        <v>-0.47460372770000003</v>
      </c>
      <c r="T49">
        <v>-0.50682000000000005</v>
      </c>
      <c r="U49">
        <v>-6.0065E-2</v>
      </c>
      <c r="V49">
        <v>-2.7827000000000001E-2</v>
      </c>
      <c r="W49" s="27">
        <f t="shared" si="3"/>
        <v>6.0638680144107354E-4</v>
      </c>
      <c r="AB49" s="8">
        <v>-0.1231473059647</v>
      </c>
      <c r="AC49" s="9">
        <v>0.1232514360974</v>
      </c>
      <c r="AD49" s="10">
        <v>-0.36602972343939999</v>
      </c>
    </row>
    <row r="50" spans="1:30" x14ac:dyDescent="0.2">
      <c r="A50" s="32">
        <v>138</v>
      </c>
      <c r="B50" t="s">
        <v>6</v>
      </c>
      <c r="C50" t="s">
        <v>9</v>
      </c>
      <c r="D50" s="1" t="s">
        <v>9</v>
      </c>
      <c r="E50" s="1" t="s">
        <v>36</v>
      </c>
      <c r="F50" s="1" t="s">
        <v>38</v>
      </c>
      <c r="G50" s="11">
        <v>-0.4685691124079</v>
      </c>
      <c r="H50" s="3">
        <v>-9.4935559796190006E-2</v>
      </c>
      <c r="I50" s="12">
        <v>-0.18563227497939999</v>
      </c>
      <c r="J50" s="8">
        <v>-0.46813807052079998</v>
      </c>
      <c r="K50" s="9">
        <v>-9.0437359395699995E-2</v>
      </c>
      <c r="L50" s="10">
        <v>-0.1825027600295</v>
      </c>
      <c r="M50" s="11">
        <v>-0.4678374936702</v>
      </c>
      <c r="N50" s="3">
        <v>-8.6083096790189995E-2</v>
      </c>
      <c r="O50" s="12">
        <v>-0.1795150074154</v>
      </c>
      <c r="P50" s="3">
        <v>2.4387291299999999E-2</v>
      </c>
      <c r="Q50" s="3">
        <v>0.29508210000000001</v>
      </c>
      <c r="R50" s="3">
        <v>0.20390891899999999</v>
      </c>
      <c r="S50" s="4">
        <f t="shared" si="2"/>
        <v>0.52337831030000004</v>
      </c>
      <c r="T50">
        <v>-0.50682000000000005</v>
      </c>
      <c r="U50">
        <v>6.0065E-2</v>
      </c>
      <c r="V50">
        <v>2.7827000000000001E-2</v>
      </c>
      <c r="W50" s="27">
        <f t="shared" si="3"/>
        <v>6.0638680144107354E-4</v>
      </c>
      <c r="AB50" s="8">
        <v>0.36602972343939999</v>
      </c>
      <c r="AC50" s="9">
        <v>-0.1231473059647</v>
      </c>
      <c r="AD50" s="10">
        <v>-0.1232514360974</v>
      </c>
    </row>
    <row r="51" spans="1:30" x14ac:dyDescent="0.2">
      <c r="A51" s="1">
        <v>110</v>
      </c>
      <c r="B51" t="s">
        <v>4</v>
      </c>
      <c r="C51" t="s">
        <v>9</v>
      </c>
      <c r="D51" s="1" t="s">
        <v>9</v>
      </c>
      <c r="E51" s="1" t="s">
        <v>36</v>
      </c>
      <c r="F51" s="1" t="s">
        <v>39</v>
      </c>
      <c r="G51" s="11">
        <v>0.46783838619180002</v>
      </c>
      <c r="H51" s="3">
        <v>0.17951868049110001</v>
      </c>
      <c r="I51" s="12">
        <v>-8.6085984039719995E-2</v>
      </c>
      <c r="J51" s="8">
        <v>0.46813232247719999</v>
      </c>
      <c r="K51" s="9">
        <v>0.18246133229959999</v>
      </c>
      <c r="L51" s="10">
        <v>-9.0441404496560004E-2</v>
      </c>
      <c r="M51" s="11">
        <v>0.46856535229500001</v>
      </c>
      <c r="N51" s="3">
        <v>0.18563332351129999</v>
      </c>
      <c r="O51" s="12">
        <v>-9.4924237046579998E-2</v>
      </c>
      <c r="P51" s="3">
        <v>2.4232203399999999E-2</v>
      </c>
      <c r="Q51" s="3">
        <v>0.203821434</v>
      </c>
      <c r="R51" s="3">
        <v>-0.29460843399999997</v>
      </c>
      <c r="S51" s="4">
        <f t="shared" si="2"/>
        <v>-6.6554796599999966E-2</v>
      </c>
      <c r="T51">
        <v>-0.50631999999999999</v>
      </c>
      <c r="U51">
        <v>2.5238E-2</v>
      </c>
      <c r="V51">
        <v>-5.9910999999999999E-2</v>
      </c>
      <c r="W51" s="27">
        <f t="shared" si="3"/>
        <v>5.7819260112340555E-4</v>
      </c>
      <c r="AB51" s="8">
        <v>3.0976661664060001E-2</v>
      </c>
      <c r="AC51" s="9">
        <v>0.40857553788040002</v>
      </c>
      <c r="AD51" s="10">
        <v>0.10441021563279999</v>
      </c>
    </row>
    <row r="52" spans="1:30" x14ac:dyDescent="0.2">
      <c r="A52" s="1">
        <v>112</v>
      </c>
      <c r="B52" t="s">
        <v>6</v>
      </c>
      <c r="C52" t="s">
        <v>9</v>
      </c>
      <c r="D52" s="1" t="s">
        <v>9</v>
      </c>
      <c r="E52" s="1" t="s">
        <v>41</v>
      </c>
      <c r="F52" s="1" t="s">
        <v>38</v>
      </c>
      <c r="G52" s="11">
        <v>0.46783838619180002</v>
      </c>
      <c r="H52" s="3">
        <v>-0.17951868049110001</v>
      </c>
      <c r="I52" s="12">
        <v>8.6085984039719995E-2</v>
      </c>
      <c r="J52" s="8">
        <v>0.46813232247719999</v>
      </c>
      <c r="K52" s="9">
        <v>-0.18246133229959999</v>
      </c>
      <c r="L52" s="10">
        <v>9.0441404496560004E-2</v>
      </c>
      <c r="M52" s="11">
        <v>0.46856535229500001</v>
      </c>
      <c r="N52" s="3">
        <v>-0.18563332351129999</v>
      </c>
      <c r="O52" s="12">
        <v>9.4924237046579998E-2</v>
      </c>
      <c r="P52" s="3">
        <v>2.4232203399999999E-2</v>
      </c>
      <c r="Q52" s="3">
        <v>-0.203821434</v>
      </c>
      <c r="R52" s="3">
        <v>0.29460843399999997</v>
      </c>
      <c r="S52" s="4">
        <f t="shared" si="2"/>
        <v>0.11501920339999999</v>
      </c>
      <c r="T52">
        <v>-0.50631999999999999</v>
      </c>
      <c r="U52">
        <v>-2.5238E-2</v>
      </c>
      <c r="V52">
        <v>5.9910999999999999E-2</v>
      </c>
      <c r="W52" s="27">
        <f t="shared" si="3"/>
        <v>5.7819260112340555E-4</v>
      </c>
      <c r="AB52" s="8">
        <v>-3.0976661664060001E-2</v>
      </c>
      <c r="AC52" s="9">
        <v>-0.40857553788040002</v>
      </c>
      <c r="AD52" s="10">
        <v>0.10441021563279999</v>
      </c>
    </row>
    <row r="53" spans="1:30" x14ac:dyDescent="0.2">
      <c r="A53" s="32">
        <v>108</v>
      </c>
      <c r="B53" t="s">
        <v>4</v>
      </c>
      <c r="C53" t="s">
        <v>9</v>
      </c>
      <c r="D53" s="1" t="s">
        <v>9</v>
      </c>
      <c r="E53" s="1" t="s">
        <v>41</v>
      </c>
      <c r="F53" s="1" t="s">
        <v>39</v>
      </c>
      <c r="G53" s="11">
        <v>-0.46856938875300003</v>
      </c>
      <c r="H53" s="3">
        <v>0.18563606501339999</v>
      </c>
      <c r="I53" s="12">
        <v>9.492552218335E-2</v>
      </c>
      <c r="J53" s="8">
        <v>-0.46813232247719999</v>
      </c>
      <c r="K53" s="9">
        <v>0.18246133229959999</v>
      </c>
      <c r="L53" s="10">
        <v>9.0441404496560004E-2</v>
      </c>
      <c r="M53" s="11">
        <v>-0.46783746425439998</v>
      </c>
      <c r="N53" s="3">
        <v>0.17952097555820001</v>
      </c>
      <c r="O53" s="12">
        <v>8.6085635067499999E-2</v>
      </c>
      <c r="P53" s="3">
        <v>2.4397483300000002E-2</v>
      </c>
      <c r="Q53" s="3">
        <v>-0.20383631499999999</v>
      </c>
      <c r="R53" s="3">
        <v>-0.294662904</v>
      </c>
      <c r="S53" s="4">
        <f t="shared" si="2"/>
        <v>-0.47410173570000003</v>
      </c>
      <c r="T53">
        <v>-0.50631999999999999</v>
      </c>
      <c r="U53">
        <v>-2.5238E-2</v>
      </c>
      <c r="V53">
        <v>-5.9910999999999999E-2</v>
      </c>
      <c r="W53" s="27">
        <f t="shared" si="3"/>
        <v>5.7379531721862213E-4</v>
      </c>
      <c r="AB53" s="8">
        <v>3.0976661664060001E-2</v>
      </c>
      <c r="AC53" s="9">
        <v>-0.40857553788040002</v>
      </c>
      <c r="AD53" s="10">
        <v>-0.10441021563279999</v>
      </c>
    </row>
    <row r="54" spans="1:30" x14ac:dyDescent="0.2">
      <c r="A54" s="32">
        <v>114</v>
      </c>
      <c r="B54" t="s">
        <v>6</v>
      </c>
      <c r="C54" t="s">
        <v>9</v>
      </c>
      <c r="D54" s="1" t="s">
        <v>9</v>
      </c>
      <c r="E54" s="1" t="s">
        <v>36</v>
      </c>
      <c r="F54" s="1" t="s">
        <v>38</v>
      </c>
      <c r="G54" s="11">
        <v>-0.46856938875300003</v>
      </c>
      <c r="H54" s="3">
        <v>-0.18563606501339999</v>
      </c>
      <c r="I54" s="12">
        <v>-9.492552218335E-2</v>
      </c>
      <c r="J54" s="8">
        <v>-0.46813232247719999</v>
      </c>
      <c r="K54" s="9">
        <v>-0.18246133229959999</v>
      </c>
      <c r="L54" s="10">
        <v>-9.0441404496560004E-2</v>
      </c>
      <c r="M54" s="11">
        <v>-0.46783746425439998</v>
      </c>
      <c r="N54" s="3">
        <v>-0.17952097555820001</v>
      </c>
      <c r="O54" s="12">
        <v>-8.6085635067499999E-2</v>
      </c>
      <c r="P54" s="3">
        <v>2.4397483300000002E-2</v>
      </c>
      <c r="Q54" s="3">
        <v>0.20383631499999999</v>
      </c>
      <c r="R54" s="3">
        <v>0.294662904</v>
      </c>
      <c r="S54" s="4">
        <f t="shared" si="2"/>
        <v>0.52289670229999996</v>
      </c>
      <c r="T54">
        <v>-0.50631999999999999</v>
      </c>
      <c r="U54">
        <v>2.5238E-2</v>
      </c>
      <c r="V54">
        <v>5.9910999999999999E-2</v>
      </c>
      <c r="W54" s="27">
        <f t="shared" si="3"/>
        <v>5.7379531721862213E-4</v>
      </c>
      <c r="AB54" s="8">
        <v>-3.0976661664060001E-2</v>
      </c>
      <c r="AC54" s="9">
        <v>0.40857553788040002</v>
      </c>
      <c r="AD54" s="10">
        <v>-0.10441021563279999</v>
      </c>
    </row>
    <row r="55" spans="1:30" x14ac:dyDescent="0.2">
      <c r="A55" s="1">
        <v>53</v>
      </c>
      <c r="B55" t="s">
        <v>4</v>
      </c>
      <c r="C55" t="s">
        <v>77</v>
      </c>
      <c r="D55" s="1" t="s">
        <v>5</v>
      </c>
      <c r="E55" s="1" t="s">
        <v>40</v>
      </c>
      <c r="F55" s="1" t="s">
        <v>38</v>
      </c>
      <c r="G55" s="11">
        <v>0.103686585473</v>
      </c>
      <c r="H55" s="3">
        <v>2.6892727771990001E-2</v>
      </c>
      <c r="I55" s="12">
        <v>0.40871255772580001</v>
      </c>
      <c r="J55" s="8">
        <v>0.10441021563279999</v>
      </c>
      <c r="K55" s="9">
        <v>3.0976661664060001E-2</v>
      </c>
      <c r="L55" s="10">
        <v>0.40857553788040002</v>
      </c>
      <c r="M55" s="11">
        <v>0.10453312157569999</v>
      </c>
      <c r="N55" s="3">
        <v>3.4942395708970002E-2</v>
      </c>
      <c r="O55" s="12">
        <v>0.40861436417789998</v>
      </c>
      <c r="P55" s="3">
        <v>2.82178701E-2</v>
      </c>
      <c r="Q55" s="3">
        <v>0.268322265</v>
      </c>
      <c r="R55" s="3">
        <v>-3.27311826E-3</v>
      </c>
      <c r="S55" s="4">
        <f t="shared" si="2"/>
        <v>0.29326701684000001</v>
      </c>
      <c r="T55">
        <v>9.2479000000000006E-2</v>
      </c>
      <c r="U55">
        <v>2.8428999999999999E-2</v>
      </c>
      <c r="V55">
        <v>-2.9170000000000001E-2</v>
      </c>
      <c r="W55" s="27">
        <f t="shared" si="3"/>
        <v>5.6765001690373118E-4</v>
      </c>
      <c r="AB55" s="8">
        <v>0.10441021563279999</v>
      </c>
      <c r="AC55" s="9">
        <v>3.0976661664060001E-2</v>
      </c>
      <c r="AD55" s="10">
        <v>0.40857553788040002</v>
      </c>
    </row>
    <row r="56" spans="1:30" x14ac:dyDescent="0.2">
      <c r="A56" s="1">
        <v>57</v>
      </c>
      <c r="B56" t="s">
        <v>6</v>
      </c>
      <c r="C56" t="s">
        <v>77</v>
      </c>
      <c r="D56" s="1" t="s">
        <v>5</v>
      </c>
      <c r="E56" s="1" t="s">
        <v>40</v>
      </c>
      <c r="F56" s="1" t="s">
        <v>39</v>
      </c>
      <c r="G56" s="11">
        <v>0.103686585473</v>
      </c>
      <c r="H56" s="3">
        <v>-2.6892727771990001E-2</v>
      </c>
      <c r="I56" s="12">
        <v>-0.40871255772580001</v>
      </c>
      <c r="J56" s="8">
        <v>0.10441021563279999</v>
      </c>
      <c r="K56" s="9">
        <v>-3.0976661664060001E-2</v>
      </c>
      <c r="L56" s="10">
        <v>-0.40857553788040002</v>
      </c>
      <c r="M56" s="11">
        <v>0.10453312157569999</v>
      </c>
      <c r="N56" s="3">
        <v>-3.4942395708970002E-2</v>
      </c>
      <c r="O56" s="12">
        <v>-0.40861436417789998</v>
      </c>
      <c r="P56" s="3">
        <v>2.82178701E-2</v>
      </c>
      <c r="Q56" s="3">
        <v>-0.268322265</v>
      </c>
      <c r="R56" s="3">
        <v>3.27311826E-3</v>
      </c>
      <c r="S56" s="4">
        <f t="shared" si="2"/>
        <v>-0.23683127664</v>
      </c>
      <c r="T56">
        <v>9.2479000000000006E-2</v>
      </c>
      <c r="U56">
        <v>-2.8428999999999999E-2</v>
      </c>
      <c r="V56">
        <v>2.9170000000000001E-2</v>
      </c>
      <c r="W56" s="27">
        <f t="shared" si="3"/>
        <v>5.6765001690373118E-4</v>
      </c>
      <c r="AB56" s="8">
        <v>0.40857553788040002</v>
      </c>
      <c r="AC56" s="9">
        <v>0.10441021563279999</v>
      </c>
      <c r="AD56" s="10">
        <v>3.0976661664060001E-2</v>
      </c>
    </row>
    <row r="57" spans="1:30" x14ac:dyDescent="0.2">
      <c r="A57" s="1">
        <v>25</v>
      </c>
      <c r="B57" t="s">
        <v>4</v>
      </c>
      <c r="C57" t="s">
        <v>77</v>
      </c>
      <c r="D57" s="1" t="s">
        <v>5</v>
      </c>
      <c r="E57" s="1" t="s">
        <v>36</v>
      </c>
      <c r="F57" s="1" t="s">
        <v>37</v>
      </c>
      <c r="G57" s="11">
        <v>0.1036949719944</v>
      </c>
      <c r="H57" s="3">
        <v>0.40873156581059999</v>
      </c>
      <c r="I57" s="12">
        <v>2.6867834712790001E-2</v>
      </c>
      <c r="J57" s="8">
        <v>0.1043641213612</v>
      </c>
      <c r="K57" s="9">
        <v>0.40861710809640001</v>
      </c>
      <c r="L57" s="10">
        <v>3.0925662194369999E-2</v>
      </c>
      <c r="M57" s="11">
        <v>0.1045042977037</v>
      </c>
      <c r="N57" s="3">
        <v>0.40862485061859999</v>
      </c>
      <c r="O57" s="12">
        <v>3.4940487727689998E-2</v>
      </c>
      <c r="P57" s="3">
        <v>2.6977523600000001E-2</v>
      </c>
      <c r="Q57" s="3">
        <v>-3.55717307E-3</v>
      </c>
      <c r="R57" s="3">
        <v>0.26908843399999999</v>
      </c>
      <c r="S57" s="4">
        <f t="shared" si="2"/>
        <v>0.29250878453000001</v>
      </c>
      <c r="T57">
        <v>9.2703999999999995E-2</v>
      </c>
      <c r="U57">
        <v>-2.8882999999999999E-2</v>
      </c>
      <c r="V57">
        <v>2.8324999999999999E-2</v>
      </c>
      <c r="W57" s="27">
        <f t="shared" si="3"/>
        <v>5.6174041984637579E-4</v>
      </c>
      <c r="AB57" s="8">
        <v>-0.10441021563279999</v>
      </c>
      <c r="AC57" s="9">
        <v>-3.0976661664060001E-2</v>
      </c>
      <c r="AD57" s="10">
        <v>0.40857553788040002</v>
      </c>
    </row>
    <row r="58" spans="1:30" x14ac:dyDescent="0.2">
      <c r="A58" s="1">
        <v>27</v>
      </c>
      <c r="B58" t="s">
        <v>6</v>
      </c>
      <c r="C58" t="s">
        <v>77</v>
      </c>
      <c r="D58" s="1" t="s">
        <v>5</v>
      </c>
      <c r="E58" s="1" t="s">
        <v>41</v>
      </c>
      <c r="F58" s="1" t="s">
        <v>37</v>
      </c>
      <c r="G58" s="11">
        <v>0.1036949719944</v>
      </c>
      <c r="H58" s="3">
        <v>-0.40873156581059999</v>
      </c>
      <c r="I58" s="12">
        <v>-2.6867834712790001E-2</v>
      </c>
      <c r="J58" s="8">
        <v>0.1043641213612</v>
      </c>
      <c r="K58" s="9">
        <v>-0.40861710809640001</v>
      </c>
      <c r="L58" s="10">
        <v>-3.0925662194369999E-2</v>
      </c>
      <c r="M58" s="11">
        <v>0.1045042977037</v>
      </c>
      <c r="N58" s="3">
        <v>-0.40862485061859999</v>
      </c>
      <c r="O58" s="12">
        <v>-3.4940487727689998E-2</v>
      </c>
      <c r="P58" s="3">
        <v>2.6977523600000001E-2</v>
      </c>
      <c r="Q58" s="3">
        <v>3.55717307E-3</v>
      </c>
      <c r="R58" s="3">
        <v>-0.26908843399999999</v>
      </c>
      <c r="S58" s="4">
        <f t="shared" si="2"/>
        <v>-0.23855373732999999</v>
      </c>
      <c r="T58">
        <v>9.2703999999999995E-2</v>
      </c>
      <c r="U58">
        <v>2.8882999999999999E-2</v>
      </c>
      <c r="V58">
        <v>-2.8324999999999999E-2</v>
      </c>
      <c r="W58" s="27">
        <f t="shared" si="3"/>
        <v>5.6174041984637579E-4</v>
      </c>
      <c r="AB58" s="8">
        <v>-0.40857553788040002</v>
      </c>
      <c r="AC58" s="9">
        <v>0.10441021563279999</v>
      </c>
      <c r="AD58" s="10">
        <v>-3.0976661664060001E-2</v>
      </c>
    </row>
    <row r="59" spans="1:30" x14ac:dyDescent="0.2">
      <c r="A59" s="1">
        <v>26</v>
      </c>
      <c r="B59" t="s">
        <v>4</v>
      </c>
      <c r="C59" t="s">
        <v>77</v>
      </c>
      <c r="D59" s="1" t="s">
        <v>5</v>
      </c>
      <c r="E59" s="33" t="s">
        <v>36</v>
      </c>
      <c r="F59" s="33" t="s">
        <v>40</v>
      </c>
      <c r="G59" s="11">
        <v>-0.1045554629755</v>
      </c>
      <c r="H59" s="3">
        <v>-0.40859517490780001</v>
      </c>
      <c r="I59" s="12">
        <v>3.4971072315870003E-2</v>
      </c>
      <c r="J59" s="8">
        <v>-0.1043641213612</v>
      </c>
      <c r="K59" s="9">
        <v>-0.40861710809640001</v>
      </c>
      <c r="L59" s="10">
        <v>3.0925662194369999E-2</v>
      </c>
      <c r="M59" s="11">
        <v>-0.1037794648016</v>
      </c>
      <c r="N59" s="3">
        <v>-0.40868862309390003</v>
      </c>
      <c r="O59" s="12">
        <v>2.689562008996E-2</v>
      </c>
      <c r="P59" s="3">
        <v>2.5866605800000001E-2</v>
      </c>
      <c r="Q59" s="3">
        <v>-3.1149395400000002E-3</v>
      </c>
      <c r="R59" s="3">
        <v>-0.26918174099999997</v>
      </c>
      <c r="S59" s="4">
        <f t="shared" si="2"/>
        <v>-0.24643007473999998</v>
      </c>
      <c r="T59">
        <v>9.2703999999999995E-2</v>
      </c>
      <c r="U59">
        <v>-2.8882999999999999E-2</v>
      </c>
      <c r="V59">
        <v>-2.8324999999999999E-2</v>
      </c>
      <c r="W59" s="27">
        <f t="shared" si="3"/>
        <v>5.555263874283563E-4</v>
      </c>
      <c r="AB59" s="8">
        <v>0.10441021563279999</v>
      </c>
      <c r="AC59" s="9">
        <v>-3.0976661664060001E-2</v>
      </c>
      <c r="AD59" s="10">
        <v>-0.40857553788040002</v>
      </c>
    </row>
    <row r="60" spans="1:30" x14ac:dyDescent="0.2">
      <c r="A60" s="1">
        <v>28</v>
      </c>
      <c r="B60" t="s">
        <v>6</v>
      </c>
      <c r="C60" t="s">
        <v>77</v>
      </c>
      <c r="D60" s="1" t="s">
        <v>5</v>
      </c>
      <c r="E60" s="1" t="s">
        <v>41</v>
      </c>
      <c r="F60" s="1" t="s">
        <v>40</v>
      </c>
      <c r="G60" s="11">
        <v>-0.1045554629755</v>
      </c>
      <c r="H60" s="3">
        <v>0.40859517490780001</v>
      </c>
      <c r="I60" s="12">
        <v>-3.4971072315870003E-2</v>
      </c>
      <c r="J60" s="8">
        <v>-0.1043641213612</v>
      </c>
      <c r="K60" s="9">
        <v>0.40861710809640001</v>
      </c>
      <c r="L60" s="10">
        <v>-3.0925662194369999E-2</v>
      </c>
      <c r="M60" s="11">
        <v>-0.1037794648016</v>
      </c>
      <c r="N60" s="3">
        <v>0.40868862309390003</v>
      </c>
      <c r="O60" s="12">
        <v>-2.689562008996E-2</v>
      </c>
      <c r="P60" s="3">
        <v>2.5866605800000001E-2</v>
      </c>
      <c r="Q60" s="3">
        <v>3.1149395400000002E-3</v>
      </c>
      <c r="R60" s="3">
        <v>0.26918174099999997</v>
      </c>
      <c r="S60" s="4">
        <f t="shared" si="2"/>
        <v>0.29816328634</v>
      </c>
      <c r="T60">
        <v>9.2703999999999995E-2</v>
      </c>
      <c r="U60">
        <v>2.8882999999999999E-2</v>
      </c>
      <c r="V60">
        <v>2.8324999999999999E-2</v>
      </c>
      <c r="W60" s="27">
        <f t="shared" si="3"/>
        <v>5.555263874283563E-4</v>
      </c>
      <c r="AB60" s="8">
        <v>-0.40857553788040002</v>
      </c>
      <c r="AC60" s="9">
        <v>-0.10441021563279999</v>
      </c>
      <c r="AD60" s="10">
        <v>3.0976661664060001E-2</v>
      </c>
    </row>
    <row r="61" spans="1:30" x14ac:dyDescent="0.2">
      <c r="A61" s="1">
        <v>55</v>
      </c>
      <c r="B61" t="s">
        <v>4</v>
      </c>
      <c r="C61" t="s">
        <v>77</v>
      </c>
      <c r="D61" s="1" t="s">
        <v>5</v>
      </c>
      <c r="E61" s="1" t="s">
        <v>39</v>
      </c>
      <c r="F61" s="1" t="s">
        <v>37</v>
      </c>
      <c r="G61" s="11">
        <v>-0.1045994556252</v>
      </c>
      <c r="H61" s="3">
        <v>-3.49509178249E-2</v>
      </c>
      <c r="I61" s="12">
        <v>0.40859594343619998</v>
      </c>
      <c r="J61" s="8">
        <v>-0.10441021563279999</v>
      </c>
      <c r="K61" s="9">
        <v>-3.0976661664060001E-2</v>
      </c>
      <c r="L61" s="10">
        <v>0.40857553788040002</v>
      </c>
      <c r="M61" s="11">
        <v>-0.1038208344463</v>
      </c>
      <c r="N61" s="3">
        <v>-2.6902620178140001E-2</v>
      </c>
      <c r="O61" s="12">
        <v>0.40867251793190001</v>
      </c>
      <c r="P61" s="3">
        <v>2.5954039299999999E-2</v>
      </c>
      <c r="Q61" s="3">
        <v>0.26827658799999998</v>
      </c>
      <c r="R61" s="3">
        <v>2.55248319E-3</v>
      </c>
      <c r="S61" s="4">
        <f t="shared" si="2"/>
        <v>0.29678311049</v>
      </c>
      <c r="T61">
        <v>9.2479000000000006E-2</v>
      </c>
      <c r="U61">
        <v>2.8428999999999999E-2</v>
      </c>
      <c r="V61">
        <v>2.9170000000000001E-2</v>
      </c>
      <c r="W61" s="27">
        <f t="shared" si="3"/>
        <v>5.5492294136769973E-4</v>
      </c>
      <c r="AB61" s="8">
        <v>-0.10441021563279999</v>
      </c>
      <c r="AC61" s="9">
        <v>3.0976661664060001E-2</v>
      </c>
      <c r="AD61" s="10">
        <v>-0.40857553788040002</v>
      </c>
    </row>
    <row r="62" spans="1:30" x14ac:dyDescent="0.2">
      <c r="A62" s="1">
        <v>59</v>
      </c>
      <c r="B62" t="s">
        <v>6</v>
      </c>
      <c r="C62" t="s">
        <v>77</v>
      </c>
      <c r="D62" s="1" t="s">
        <v>5</v>
      </c>
      <c r="E62" s="1" t="s">
        <v>37</v>
      </c>
      <c r="F62" s="1" t="s">
        <v>38</v>
      </c>
      <c r="G62" s="11">
        <v>-0.1045994556252</v>
      </c>
      <c r="H62" s="3">
        <v>3.49509178249E-2</v>
      </c>
      <c r="I62" s="12">
        <v>-0.40859594343619998</v>
      </c>
      <c r="J62" s="8">
        <v>-0.10441021563279999</v>
      </c>
      <c r="K62" s="9">
        <v>3.0976661664060001E-2</v>
      </c>
      <c r="L62" s="10">
        <v>-0.40857553788040002</v>
      </c>
      <c r="M62" s="11">
        <v>-0.1038208344463</v>
      </c>
      <c r="N62" s="3">
        <v>2.6902620178140001E-2</v>
      </c>
      <c r="O62" s="12">
        <v>-0.40867251793190001</v>
      </c>
      <c r="P62" s="3">
        <v>2.5954039299999999E-2</v>
      </c>
      <c r="Q62" s="3">
        <v>-0.26827658799999998</v>
      </c>
      <c r="R62" s="3">
        <v>-2.55248319E-3</v>
      </c>
      <c r="S62" s="4">
        <f t="shared" si="2"/>
        <v>-0.24487503188999998</v>
      </c>
      <c r="T62">
        <v>9.2479000000000006E-2</v>
      </c>
      <c r="U62">
        <v>-2.8428999999999999E-2</v>
      </c>
      <c r="V62">
        <v>-2.9170000000000001E-2</v>
      </c>
      <c r="W62" s="27">
        <f t="shared" si="3"/>
        <v>5.5492294136769973E-4</v>
      </c>
      <c r="AB62" s="8">
        <v>0.40857553788040002</v>
      </c>
      <c r="AC62" s="9">
        <v>-0.10441021563279999</v>
      </c>
      <c r="AD62" s="10">
        <v>-3.0976661664060001E-2</v>
      </c>
    </row>
    <row r="63" spans="1:30" x14ac:dyDescent="0.2">
      <c r="A63" s="1">
        <v>63</v>
      </c>
      <c r="B63" t="s">
        <v>4</v>
      </c>
      <c r="C63" t="s">
        <v>78</v>
      </c>
      <c r="D63" s="1" t="s">
        <v>7</v>
      </c>
      <c r="E63" s="1"/>
      <c r="F63" s="1"/>
      <c r="G63" s="11">
        <v>-0.25002118907350002</v>
      </c>
      <c r="H63" s="3">
        <v>-0.5</v>
      </c>
      <c r="I63" s="12">
        <v>2.6020852139649999E-18</v>
      </c>
      <c r="J63" s="8">
        <v>-0.25002602922439998</v>
      </c>
      <c r="K63" s="9">
        <v>-0.5</v>
      </c>
      <c r="L63" s="10">
        <v>1.3871613381060001E-17</v>
      </c>
      <c r="M63" s="11">
        <v>-0.24997412160990001</v>
      </c>
      <c r="N63" s="3">
        <v>-0.5</v>
      </c>
      <c r="O63" s="12">
        <v>-2.6020852139649999E-18</v>
      </c>
      <c r="P63" s="3">
        <v>1.5689154500000001E-3</v>
      </c>
      <c r="Q63" s="3">
        <v>0</v>
      </c>
      <c r="R63" s="3">
        <v>-1.7347234799999999E-16</v>
      </c>
      <c r="S63" s="4">
        <f t="shared" si="2"/>
        <v>1.5689154499998266E-3</v>
      </c>
      <c r="T63">
        <v>2.3614000000000002</v>
      </c>
      <c r="U63">
        <v>0</v>
      </c>
      <c r="V63">
        <v>0</v>
      </c>
      <c r="W63" s="27">
        <f t="shared" si="3"/>
        <v>2.0352423915428181E-4</v>
      </c>
      <c r="AB63" s="8">
        <v>-0.5</v>
      </c>
      <c r="AC63" s="9">
        <v>1</v>
      </c>
      <c r="AD63" s="10">
        <v>-0.25002602922439998</v>
      </c>
    </row>
    <row r="64" spans="1:30" x14ac:dyDescent="0.2">
      <c r="A64" s="1">
        <v>65</v>
      </c>
      <c r="B64" t="s">
        <v>4</v>
      </c>
      <c r="C64" t="s">
        <v>78</v>
      </c>
      <c r="D64" s="1" t="s">
        <v>7</v>
      </c>
      <c r="E64" s="1"/>
      <c r="F64" s="1"/>
      <c r="G64" s="36">
        <v>0.2499725154636</v>
      </c>
      <c r="H64" s="3">
        <v>-0.5</v>
      </c>
      <c r="I64" s="12">
        <v>-5.2909066017289997E-17</v>
      </c>
      <c r="J64" s="8">
        <v>0.25002602922439998</v>
      </c>
      <c r="K64" s="9">
        <v>-0.5</v>
      </c>
      <c r="L64" s="10">
        <v>-1.3871154940659999E-17</v>
      </c>
      <c r="M64" s="11">
        <v>0.25001778153799997</v>
      </c>
      <c r="N64" s="3">
        <v>-0.5</v>
      </c>
      <c r="O64" s="12">
        <v>-5.724587470723E-17</v>
      </c>
      <c r="P64" s="3">
        <v>1.50886915E-3</v>
      </c>
      <c r="Q64" s="3">
        <v>0</v>
      </c>
      <c r="R64" s="3">
        <v>-1.4456029E-16</v>
      </c>
      <c r="S64" s="4">
        <f t="shared" si="2"/>
        <v>1.5088691499998553E-3</v>
      </c>
      <c r="T64">
        <v>2.3614000000000002</v>
      </c>
      <c r="U64">
        <v>0</v>
      </c>
      <c r="V64">
        <v>0</v>
      </c>
      <c r="W64" s="27">
        <f t="shared" si="3"/>
        <v>1.9573485985947676E-4</v>
      </c>
      <c r="AB64" s="8">
        <v>-0.5</v>
      </c>
      <c r="AC64" s="9">
        <v>0</v>
      </c>
      <c r="AD64" s="10">
        <v>0.25002602922439998</v>
      </c>
    </row>
    <row r="65" spans="1:30" x14ac:dyDescent="0.2">
      <c r="A65" s="1">
        <v>29</v>
      </c>
      <c r="B65" t="s">
        <v>4</v>
      </c>
      <c r="C65" t="s">
        <v>77</v>
      </c>
      <c r="D65" s="1" t="s">
        <v>5</v>
      </c>
      <c r="E65" s="1" t="s">
        <v>40</v>
      </c>
      <c r="F65" s="1" t="s">
        <v>38</v>
      </c>
      <c r="G65" s="11">
        <v>3.2084986126620002E-2</v>
      </c>
      <c r="H65" s="3">
        <v>0.1019773620634</v>
      </c>
      <c r="I65" s="12">
        <v>0.40618742622330001</v>
      </c>
      <c r="J65" s="8">
        <v>3.0925662194369999E-2</v>
      </c>
      <c r="K65" s="9">
        <v>0.1043641213612</v>
      </c>
      <c r="L65" s="10">
        <v>0.40861710809640001</v>
      </c>
      <c r="M65" s="11">
        <v>2.999398808025E-2</v>
      </c>
      <c r="N65" s="3">
        <v>0.107180111829</v>
      </c>
      <c r="O65" s="12">
        <v>0.4105712456842</v>
      </c>
      <c r="P65" s="3">
        <v>-6.9699934899999996E-2</v>
      </c>
      <c r="Q65" s="3">
        <v>0.173424992</v>
      </c>
      <c r="R65" s="3">
        <v>0.14612731500000001</v>
      </c>
      <c r="S65" s="4">
        <f t="shared" si="2"/>
        <v>0.2498523721</v>
      </c>
      <c r="T65">
        <v>-4.2118999999999997E-2</v>
      </c>
      <c r="U65">
        <v>-8.7124999999999998E-3</v>
      </c>
      <c r="V65">
        <v>-1.7944999999999999E-2</v>
      </c>
      <c r="W65" s="27">
        <f t="shared" si="3"/>
        <v>-6.5785903806483059E-5</v>
      </c>
      <c r="AB65" s="8">
        <v>-0.25002602922439998</v>
      </c>
      <c r="AC65" s="9">
        <v>-0.5</v>
      </c>
      <c r="AD65" s="10">
        <v>1.3871613381060001E-17</v>
      </c>
    </row>
    <row r="66" spans="1:30" x14ac:dyDescent="0.2">
      <c r="A66" s="1">
        <v>33</v>
      </c>
      <c r="B66" t="s">
        <v>6</v>
      </c>
      <c r="C66" t="s">
        <v>77</v>
      </c>
      <c r="D66" s="1" t="s">
        <v>5</v>
      </c>
      <c r="E66" s="1" t="s">
        <v>40</v>
      </c>
      <c r="F66" s="1" t="s">
        <v>39</v>
      </c>
      <c r="G66" s="11">
        <v>3.2084986126620002E-2</v>
      </c>
      <c r="H66" s="3">
        <v>-0.1019773620634</v>
      </c>
      <c r="I66" s="12">
        <v>-0.40618742622330001</v>
      </c>
      <c r="J66" s="8">
        <v>3.0925662194369999E-2</v>
      </c>
      <c r="K66" s="9">
        <v>-0.1043641213612</v>
      </c>
      <c r="L66" s="10">
        <v>-0.40861710809640001</v>
      </c>
      <c r="M66" s="11">
        <v>2.999398808025E-2</v>
      </c>
      <c r="N66" s="3">
        <v>-0.107180111829</v>
      </c>
      <c r="O66" s="12">
        <v>-0.4105712456842</v>
      </c>
      <c r="P66" s="3">
        <v>-6.9699934899999996E-2</v>
      </c>
      <c r="Q66" s="3">
        <v>-0.173424992</v>
      </c>
      <c r="R66" s="3">
        <v>-0.14612731500000001</v>
      </c>
      <c r="S66" s="4">
        <f t="shared" si="2"/>
        <v>-0.38925224189999996</v>
      </c>
      <c r="T66">
        <v>-4.2118999999999997E-2</v>
      </c>
      <c r="U66">
        <v>8.7124999999999998E-3</v>
      </c>
      <c r="V66">
        <v>1.7944999999999999E-2</v>
      </c>
      <c r="W66" s="27">
        <f t="shared" si="3"/>
        <v>-6.5785903806483059E-5</v>
      </c>
      <c r="AB66" s="8">
        <v>0</v>
      </c>
      <c r="AC66" s="9">
        <v>-0.25002602922439998</v>
      </c>
      <c r="AD66" s="10">
        <v>-0.5</v>
      </c>
    </row>
    <row r="67" spans="1:30" x14ac:dyDescent="0.2">
      <c r="A67" s="1">
        <v>49</v>
      </c>
      <c r="B67" t="s">
        <v>4</v>
      </c>
      <c r="C67" t="s">
        <v>77</v>
      </c>
      <c r="D67" s="1" t="s">
        <v>5</v>
      </c>
      <c r="E67" s="1" t="s">
        <v>36</v>
      </c>
      <c r="F67" s="1" t="s">
        <v>37</v>
      </c>
      <c r="G67" s="11">
        <v>3.2019902470100003E-2</v>
      </c>
      <c r="H67" s="3">
        <v>0.40626071583720003</v>
      </c>
      <c r="I67" s="12">
        <v>0.101887211204</v>
      </c>
      <c r="J67" s="8">
        <v>3.0976661664060001E-2</v>
      </c>
      <c r="K67" s="9">
        <v>0.40857553788040002</v>
      </c>
      <c r="L67" s="10">
        <v>0.10441021563279999</v>
      </c>
      <c r="M67" s="11">
        <v>2.9992229147839999E-2</v>
      </c>
      <c r="N67" s="3">
        <v>0.41056472065100003</v>
      </c>
      <c r="O67" s="12">
        <v>0.1072069323996</v>
      </c>
      <c r="P67" s="3">
        <v>-6.7589110699999996E-2</v>
      </c>
      <c r="Q67" s="3">
        <v>0.14346682699999999</v>
      </c>
      <c r="R67" s="3">
        <v>0.17732403999999999</v>
      </c>
      <c r="S67" s="4">
        <f t="shared" ref="S67:S98" si="4">P67+Q67+R67</f>
        <v>0.25320175629999997</v>
      </c>
      <c r="T67">
        <v>-4.2068000000000001E-2</v>
      </c>
      <c r="U67">
        <v>-1.7961000000000001E-2</v>
      </c>
      <c r="V67">
        <v>-8.4142000000000002E-3</v>
      </c>
      <c r="W67" s="27">
        <f t="shared" ref="W67:W98" si="5">((P67*T67)+(Q67*U67)+(R67*V67))*$AA$6</f>
        <v>-6.7323008248576985E-5</v>
      </c>
      <c r="AB67" s="8">
        <v>0.25002602922439998</v>
      </c>
      <c r="AC67" s="9">
        <v>-0.5</v>
      </c>
      <c r="AD67" s="10">
        <v>-1.3871154940659999E-17</v>
      </c>
    </row>
    <row r="68" spans="1:30" x14ac:dyDescent="0.2">
      <c r="A68" s="1">
        <v>51</v>
      </c>
      <c r="B68" t="s">
        <v>6</v>
      </c>
      <c r="C68" t="s">
        <v>77</v>
      </c>
      <c r="D68" s="1" t="s">
        <v>5</v>
      </c>
      <c r="E68" s="1" t="s">
        <v>41</v>
      </c>
      <c r="F68" s="1" t="s">
        <v>37</v>
      </c>
      <c r="G68" s="11">
        <v>3.2019902470100003E-2</v>
      </c>
      <c r="H68" s="3">
        <v>-0.40626071583720003</v>
      </c>
      <c r="I68" s="12">
        <v>-0.101887211204</v>
      </c>
      <c r="J68" s="8">
        <v>3.0976661664060001E-2</v>
      </c>
      <c r="K68" s="9">
        <v>-0.40857553788040002</v>
      </c>
      <c r="L68" s="10">
        <v>-0.10441021563279999</v>
      </c>
      <c r="M68" s="11">
        <v>2.9992229147839999E-2</v>
      </c>
      <c r="N68" s="3">
        <v>-0.41056472065100003</v>
      </c>
      <c r="O68" s="12">
        <v>-0.1072069323996</v>
      </c>
      <c r="P68" s="3">
        <v>-6.7589110699999996E-2</v>
      </c>
      <c r="Q68" s="3">
        <v>-0.14346682699999999</v>
      </c>
      <c r="R68" s="3">
        <v>-0.17732403999999999</v>
      </c>
      <c r="S68" s="4">
        <f t="shared" si="4"/>
        <v>-0.38837997769999999</v>
      </c>
      <c r="T68">
        <v>-4.2068000000000001E-2</v>
      </c>
      <c r="U68">
        <v>1.7961000000000001E-2</v>
      </c>
      <c r="V68">
        <v>8.4142000000000002E-3</v>
      </c>
      <c r="W68" s="27">
        <f t="shared" si="5"/>
        <v>-6.7323008248576985E-5</v>
      </c>
      <c r="AB68" s="8">
        <v>1</v>
      </c>
      <c r="AC68" s="9">
        <v>0.25002602922439998</v>
      </c>
      <c r="AD68" s="10">
        <v>-0.5</v>
      </c>
    </row>
    <row r="69" spans="1:30" x14ac:dyDescent="0.2">
      <c r="A69" s="1">
        <v>31</v>
      </c>
      <c r="B69" t="s">
        <v>4</v>
      </c>
      <c r="C69" t="s">
        <v>77</v>
      </c>
      <c r="D69" s="1" t="s">
        <v>5</v>
      </c>
      <c r="E69" s="1" t="s">
        <v>39</v>
      </c>
      <c r="F69" s="1" t="s">
        <v>37</v>
      </c>
      <c r="G69" s="11">
        <v>-2.9959849868830001E-2</v>
      </c>
      <c r="H69" s="3">
        <v>-0.10707826888289999</v>
      </c>
      <c r="I69" s="12">
        <v>0.41063295030109997</v>
      </c>
      <c r="J69" s="8">
        <v>-3.0925662194369999E-2</v>
      </c>
      <c r="K69" s="9">
        <v>-0.1043641213612</v>
      </c>
      <c r="L69" s="10">
        <v>0.40861710809640001</v>
      </c>
      <c r="M69" s="11">
        <v>-3.2021992828819998E-2</v>
      </c>
      <c r="N69" s="3">
        <v>-0.10180943332630001</v>
      </c>
      <c r="O69" s="12">
        <v>0.40628915783859998</v>
      </c>
      <c r="P69" s="3">
        <v>-6.87380987E-2</v>
      </c>
      <c r="Q69" s="3">
        <v>0.175627852</v>
      </c>
      <c r="R69" s="3">
        <v>-0.14479308199999999</v>
      </c>
      <c r="S69" s="4">
        <f t="shared" si="4"/>
        <v>-3.7903328699999989E-2</v>
      </c>
      <c r="T69">
        <v>-4.2118999999999997E-2</v>
      </c>
      <c r="U69">
        <v>-8.7124999999999998E-3</v>
      </c>
      <c r="V69">
        <v>1.7944999999999999E-2</v>
      </c>
      <c r="W69" s="27">
        <f t="shared" si="5"/>
        <v>-6.7750435086900353E-5</v>
      </c>
      <c r="AB69" s="8">
        <v>0.1221392823877</v>
      </c>
      <c r="AC69" s="9">
        <v>0.49222408932669998</v>
      </c>
      <c r="AD69" s="10">
        <v>0.12211295353190001</v>
      </c>
    </row>
    <row r="70" spans="1:30" x14ac:dyDescent="0.2">
      <c r="A70" s="1">
        <v>35</v>
      </c>
      <c r="B70" t="s">
        <v>6</v>
      </c>
      <c r="C70" t="s">
        <v>77</v>
      </c>
      <c r="D70" s="1" t="s">
        <v>5</v>
      </c>
      <c r="E70" s="1" t="s">
        <v>37</v>
      </c>
      <c r="F70" s="1" t="s">
        <v>38</v>
      </c>
      <c r="G70" s="11">
        <v>-2.9959849868830001E-2</v>
      </c>
      <c r="H70" s="3">
        <v>0.10707826888289999</v>
      </c>
      <c r="I70" s="12">
        <v>-0.41063295030109997</v>
      </c>
      <c r="J70" s="8">
        <v>-3.0925662194369999E-2</v>
      </c>
      <c r="K70" s="9">
        <v>0.1043641213612</v>
      </c>
      <c r="L70" s="10">
        <v>-0.40861710809640001</v>
      </c>
      <c r="M70" s="11">
        <v>-3.2021992828819998E-2</v>
      </c>
      <c r="N70" s="3">
        <v>0.10180943332630001</v>
      </c>
      <c r="O70" s="12">
        <v>-0.40628915783859998</v>
      </c>
      <c r="P70" s="3">
        <v>-6.87380987E-2</v>
      </c>
      <c r="Q70" s="3">
        <v>-0.175627852</v>
      </c>
      <c r="R70" s="3">
        <v>0.14479308199999999</v>
      </c>
      <c r="S70" s="4">
        <f t="shared" si="4"/>
        <v>-9.9572868700000011E-2</v>
      </c>
      <c r="T70">
        <v>-4.2118999999999997E-2</v>
      </c>
      <c r="U70">
        <v>8.7124999999999998E-3</v>
      </c>
      <c r="V70">
        <v>-1.7944999999999999E-2</v>
      </c>
      <c r="W70" s="27">
        <f t="shared" si="5"/>
        <v>-6.7750435086900353E-5</v>
      </c>
      <c r="AB70" s="8">
        <v>-0.1221392823877</v>
      </c>
      <c r="AC70" s="9">
        <v>-0.49222408932669998</v>
      </c>
      <c r="AD70" s="10">
        <v>0.12211295353190001</v>
      </c>
    </row>
    <row r="71" spans="1:30" x14ac:dyDescent="0.2">
      <c r="A71" s="1">
        <v>50</v>
      </c>
      <c r="B71" t="s">
        <v>4</v>
      </c>
      <c r="C71" t="s">
        <v>77</v>
      </c>
      <c r="D71" s="1" t="s">
        <v>5</v>
      </c>
      <c r="E71" s="33" t="s">
        <v>36</v>
      </c>
      <c r="F71" s="33" t="s">
        <v>40</v>
      </c>
      <c r="G71" s="11">
        <v>-3.0014814923950001E-2</v>
      </c>
      <c r="H71" s="3">
        <v>-0.41055417123530002</v>
      </c>
      <c r="I71" s="12">
        <v>0.107205087405</v>
      </c>
      <c r="J71" s="8">
        <v>-3.0976661664060001E-2</v>
      </c>
      <c r="K71" s="9">
        <v>-0.40857553788040002</v>
      </c>
      <c r="L71" s="10">
        <v>0.10441021563279999</v>
      </c>
      <c r="M71" s="11">
        <v>-3.202568448813E-2</v>
      </c>
      <c r="N71" s="3">
        <v>-0.4062711289382</v>
      </c>
      <c r="O71" s="12">
        <v>0.10184306422680001</v>
      </c>
      <c r="P71" s="3">
        <v>-6.7028985499999999E-2</v>
      </c>
      <c r="Q71" s="3">
        <v>0.14276807699999999</v>
      </c>
      <c r="R71" s="3">
        <v>-0.178734106</v>
      </c>
      <c r="S71" s="4">
        <f t="shared" si="4"/>
        <v>-0.10299501450000001</v>
      </c>
      <c r="T71">
        <v>-4.2068000000000001E-2</v>
      </c>
      <c r="U71">
        <v>-1.7961000000000001E-2</v>
      </c>
      <c r="V71">
        <v>8.4142000000000002E-3</v>
      </c>
      <c r="W71" s="27">
        <f t="shared" si="5"/>
        <v>-6.8579787310857861E-5</v>
      </c>
      <c r="AB71" s="8">
        <v>0.1221392823877</v>
      </c>
      <c r="AC71" s="9">
        <v>-0.49222408932669998</v>
      </c>
      <c r="AD71" s="10">
        <v>-0.12211295353190001</v>
      </c>
    </row>
    <row r="72" spans="1:30" x14ac:dyDescent="0.2">
      <c r="A72" s="1">
        <v>52</v>
      </c>
      <c r="B72" t="s">
        <v>6</v>
      </c>
      <c r="C72" t="s">
        <v>77</v>
      </c>
      <c r="D72" s="1" t="s">
        <v>5</v>
      </c>
      <c r="E72" s="1" t="s">
        <v>41</v>
      </c>
      <c r="F72" s="1" t="s">
        <v>40</v>
      </c>
      <c r="G72" s="11">
        <v>-3.0014814923950001E-2</v>
      </c>
      <c r="H72" s="3">
        <v>0.41055417123530002</v>
      </c>
      <c r="I72" s="12">
        <v>-0.107205087405</v>
      </c>
      <c r="J72" s="8">
        <v>-3.0976661664060001E-2</v>
      </c>
      <c r="K72" s="9">
        <v>0.40857553788040002</v>
      </c>
      <c r="L72" s="10">
        <v>-0.10441021563279999</v>
      </c>
      <c r="M72" s="11">
        <v>-3.202568448813E-2</v>
      </c>
      <c r="N72" s="3">
        <v>0.4062711289382</v>
      </c>
      <c r="O72" s="12">
        <v>-0.10184306422680001</v>
      </c>
      <c r="P72" s="3">
        <v>-6.7028985499999999E-2</v>
      </c>
      <c r="Q72" s="3">
        <v>-0.14276807699999999</v>
      </c>
      <c r="R72" s="3">
        <v>0.178734106</v>
      </c>
      <c r="S72" s="4">
        <f t="shared" si="4"/>
        <v>-3.1062956499999989E-2</v>
      </c>
      <c r="T72">
        <v>-4.2068000000000001E-2</v>
      </c>
      <c r="U72">
        <v>1.7961000000000001E-2</v>
      </c>
      <c r="V72">
        <v>-8.4142000000000002E-3</v>
      </c>
      <c r="W72" s="27">
        <f t="shared" si="5"/>
        <v>-6.8579787310857861E-5</v>
      </c>
      <c r="AB72" s="8">
        <v>-0.1221392823877</v>
      </c>
      <c r="AC72" s="9">
        <v>0.49222408932669998</v>
      </c>
      <c r="AD72" s="10">
        <v>-0.12211295353190001</v>
      </c>
    </row>
    <row r="73" spans="1:30" x14ac:dyDescent="0.2">
      <c r="A73" s="32">
        <v>19</v>
      </c>
      <c r="B73" t="s">
        <v>4</v>
      </c>
      <c r="C73" t="s">
        <v>5</v>
      </c>
      <c r="D73" s="1" t="s">
        <v>5</v>
      </c>
      <c r="E73" s="1" t="s">
        <v>39</v>
      </c>
      <c r="F73" s="1" t="s">
        <v>37</v>
      </c>
      <c r="G73" s="11">
        <v>-0.1183357535319</v>
      </c>
      <c r="H73" s="3">
        <v>-0.22629285054680001</v>
      </c>
      <c r="I73" s="12">
        <v>-0.35309772887099999</v>
      </c>
      <c r="J73" s="8">
        <v>-0.11811906939110001</v>
      </c>
      <c r="K73" s="9">
        <v>-0.23275718786720001</v>
      </c>
      <c r="L73" s="10">
        <v>-0.35605253420909999</v>
      </c>
      <c r="M73" s="11">
        <v>-0.1179093162302</v>
      </c>
      <c r="N73" s="3">
        <v>-0.23902873452010001</v>
      </c>
      <c r="O73" s="12">
        <v>-0.35903250255120001</v>
      </c>
      <c r="P73" s="3">
        <v>1.42145767E-2</v>
      </c>
      <c r="Q73" s="3">
        <v>-0.42452946600000002</v>
      </c>
      <c r="R73" s="3">
        <v>-0.197825789</v>
      </c>
      <c r="S73" s="4">
        <f t="shared" si="4"/>
        <v>-0.60814067830000007</v>
      </c>
      <c r="T73">
        <v>0.10947999999999999</v>
      </c>
      <c r="U73">
        <v>1.4038E-2</v>
      </c>
      <c r="V73">
        <v>-8.4369000000000006E-3</v>
      </c>
      <c r="W73" s="27">
        <f t="shared" si="5"/>
        <v>-1.5020784998924519E-4</v>
      </c>
      <c r="AB73" s="8">
        <v>0.12211295353190001</v>
      </c>
      <c r="AC73" s="9">
        <v>0.1221392823877</v>
      </c>
      <c r="AD73" s="10">
        <v>0.49222408932669998</v>
      </c>
    </row>
    <row r="74" spans="1:30" x14ac:dyDescent="0.2">
      <c r="A74" s="32">
        <v>23</v>
      </c>
      <c r="B74" t="s">
        <v>6</v>
      </c>
      <c r="C74" t="s">
        <v>5</v>
      </c>
      <c r="D74" s="1" t="s">
        <v>5</v>
      </c>
      <c r="E74" s="1" t="s">
        <v>37</v>
      </c>
      <c r="F74" s="1" t="s">
        <v>38</v>
      </c>
      <c r="G74" s="11">
        <v>-0.1183357535319</v>
      </c>
      <c r="H74" s="3">
        <v>0.22629285054680001</v>
      </c>
      <c r="I74" s="12">
        <v>0.35309772887099999</v>
      </c>
      <c r="J74" s="8">
        <v>-0.11811906939110001</v>
      </c>
      <c r="K74" s="9">
        <v>0.23275718786720001</v>
      </c>
      <c r="L74" s="10">
        <v>0.35605253420909999</v>
      </c>
      <c r="M74" s="11">
        <v>-0.1179093162302</v>
      </c>
      <c r="N74" s="3">
        <v>0.23902873452010001</v>
      </c>
      <c r="O74" s="12">
        <v>0.35903250255120001</v>
      </c>
      <c r="P74" s="3">
        <v>1.42145767E-2</v>
      </c>
      <c r="Q74" s="3">
        <v>0.42452946600000002</v>
      </c>
      <c r="R74" s="3">
        <v>0.197825789</v>
      </c>
      <c r="S74" s="4">
        <f t="shared" si="4"/>
        <v>0.63656983170000003</v>
      </c>
      <c r="T74">
        <v>0.10947999999999999</v>
      </c>
      <c r="U74">
        <v>-1.4038E-2</v>
      </c>
      <c r="V74">
        <v>8.4369000000000006E-3</v>
      </c>
      <c r="W74" s="27">
        <f t="shared" si="5"/>
        <v>-1.5020784998924519E-4</v>
      </c>
      <c r="AB74" s="8">
        <v>0.49222408932669998</v>
      </c>
      <c r="AC74" s="9">
        <v>0.12211295353190001</v>
      </c>
      <c r="AD74" s="10">
        <v>0.1221392823877</v>
      </c>
    </row>
    <row r="75" spans="1:30" x14ac:dyDescent="0.2">
      <c r="A75" s="1">
        <v>17</v>
      </c>
      <c r="B75" t="s">
        <v>4</v>
      </c>
      <c r="C75" t="s">
        <v>5</v>
      </c>
      <c r="D75" s="1" t="s">
        <v>5</v>
      </c>
      <c r="E75" s="1" t="s">
        <v>40</v>
      </c>
      <c r="F75" s="1" t="s">
        <v>38</v>
      </c>
      <c r="G75" s="11">
        <v>0.1178789739239</v>
      </c>
      <c r="H75" s="3">
        <v>0.23900893739590001</v>
      </c>
      <c r="I75" s="12">
        <v>-0.359018870795</v>
      </c>
      <c r="J75" s="8">
        <v>0.11811906939110001</v>
      </c>
      <c r="K75" s="9">
        <v>0.23275718786720001</v>
      </c>
      <c r="L75" s="10">
        <v>-0.35605253420909999</v>
      </c>
      <c r="M75" s="11">
        <v>0.11830411041699999</v>
      </c>
      <c r="N75" s="3">
        <v>0.22626254627779999</v>
      </c>
      <c r="O75" s="12">
        <v>-0.35308122080900001</v>
      </c>
      <c r="P75" s="3">
        <v>1.4171216400000001E-2</v>
      </c>
      <c r="Q75" s="3">
        <v>-0.42487970400000002</v>
      </c>
      <c r="R75" s="3">
        <v>0.197921666</v>
      </c>
      <c r="S75" s="4">
        <f t="shared" si="4"/>
        <v>-0.21278682160000001</v>
      </c>
      <c r="T75">
        <v>0.10947999999999999</v>
      </c>
      <c r="U75">
        <v>1.4038E-2</v>
      </c>
      <c r="V75">
        <v>8.4369000000000006E-3</v>
      </c>
      <c r="W75" s="27">
        <f t="shared" si="5"/>
        <v>-1.5069428729897057E-4</v>
      </c>
      <c r="AB75" s="8">
        <v>-0.12211295353190001</v>
      </c>
      <c r="AC75" s="9">
        <v>-0.1221392823877</v>
      </c>
      <c r="AD75" s="10">
        <v>0.49222408932669998</v>
      </c>
    </row>
    <row r="76" spans="1:30" x14ac:dyDescent="0.2">
      <c r="A76" s="1">
        <v>21</v>
      </c>
      <c r="B76" t="s">
        <v>6</v>
      </c>
      <c r="C76" t="s">
        <v>5</v>
      </c>
      <c r="D76" s="1" t="s">
        <v>5</v>
      </c>
      <c r="E76" s="1" t="s">
        <v>40</v>
      </c>
      <c r="F76" s="1" t="s">
        <v>39</v>
      </c>
      <c r="G76" s="11">
        <v>0.1178789739239</v>
      </c>
      <c r="H76" s="3">
        <v>-0.23900893739590001</v>
      </c>
      <c r="I76" s="12">
        <v>0.359018870795</v>
      </c>
      <c r="J76" s="8">
        <v>0.11811906939110001</v>
      </c>
      <c r="K76" s="9">
        <v>-0.23275718786720001</v>
      </c>
      <c r="L76" s="10">
        <v>0.35605253420909999</v>
      </c>
      <c r="M76" s="11">
        <v>0.11830411041699999</v>
      </c>
      <c r="N76" s="3">
        <v>-0.22626254627779999</v>
      </c>
      <c r="O76" s="12">
        <v>0.35308122080900001</v>
      </c>
      <c r="P76" s="3">
        <v>1.4171216400000001E-2</v>
      </c>
      <c r="Q76" s="3">
        <v>0.42487970400000002</v>
      </c>
      <c r="R76" s="3">
        <v>-0.197921666</v>
      </c>
      <c r="S76" s="4">
        <f t="shared" si="4"/>
        <v>0.24112925440000005</v>
      </c>
      <c r="T76">
        <v>0.10947999999999999</v>
      </c>
      <c r="U76">
        <v>-1.4038E-2</v>
      </c>
      <c r="V76">
        <v>-8.4369000000000006E-3</v>
      </c>
      <c r="W76" s="27">
        <f t="shared" si="5"/>
        <v>-1.5069428729897057E-4</v>
      </c>
      <c r="AB76" s="8">
        <v>-0.49222408932669998</v>
      </c>
      <c r="AC76" s="9">
        <v>0.12211295353190001</v>
      </c>
      <c r="AD76" s="10">
        <v>-0.1221392823877</v>
      </c>
    </row>
    <row r="77" spans="1:30" x14ac:dyDescent="0.2">
      <c r="A77" s="1">
        <v>1</v>
      </c>
      <c r="B77" t="s">
        <v>4</v>
      </c>
      <c r="C77" t="s">
        <v>5</v>
      </c>
      <c r="D77" s="1" t="s">
        <v>5</v>
      </c>
      <c r="E77" s="1" t="s">
        <v>36</v>
      </c>
      <c r="F77" s="1" t="s">
        <v>37</v>
      </c>
      <c r="G77" s="11">
        <v>0.11795006238359999</v>
      </c>
      <c r="H77" s="3">
        <v>-0.3590739868917</v>
      </c>
      <c r="I77" s="12">
        <v>0.23907992859839999</v>
      </c>
      <c r="J77" s="8">
        <v>0.1181079780659</v>
      </c>
      <c r="K77" s="9">
        <v>-0.35604450841250002</v>
      </c>
      <c r="L77" s="10">
        <v>0.23271929846629999</v>
      </c>
      <c r="M77" s="11">
        <v>0.11831837106650001</v>
      </c>
      <c r="N77" s="3">
        <v>-0.35308957844170002</v>
      </c>
      <c r="O77" s="12">
        <v>0.22627966613209999</v>
      </c>
      <c r="P77" s="3">
        <v>1.22769561E-2</v>
      </c>
      <c r="Q77" s="3">
        <v>0.19948028200000001</v>
      </c>
      <c r="R77" s="3">
        <v>-0.42667541599999997</v>
      </c>
      <c r="S77" s="4">
        <f t="shared" si="4"/>
        <v>-0.21491817789999995</v>
      </c>
      <c r="T77">
        <v>0.10953</v>
      </c>
      <c r="U77">
        <v>8.5752999999999992E-3</v>
      </c>
      <c r="V77">
        <v>1.4468999999999999E-2</v>
      </c>
      <c r="W77" s="27">
        <f t="shared" si="5"/>
        <v>-1.7130124727390362E-4</v>
      </c>
      <c r="AB77" s="8">
        <v>0.12211295353190001</v>
      </c>
      <c r="AC77" s="9">
        <v>-0.1221392823877</v>
      </c>
      <c r="AD77" s="10">
        <v>-0.49222408932669998</v>
      </c>
    </row>
    <row r="78" spans="1:30" x14ac:dyDescent="0.2">
      <c r="A78" s="1">
        <v>3</v>
      </c>
      <c r="B78" t="s">
        <v>6</v>
      </c>
      <c r="C78" t="s">
        <v>5</v>
      </c>
      <c r="D78" s="1" t="s">
        <v>5</v>
      </c>
      <c r="E78" s="1" t="s">
        <v>41</v>
      </c>
      <c r="F78" s="1" t="s">
        <v>37</v>
      </c>
      <c r="G78" s="11">
        <v>0.11795006238359999</v>
      </c>
      <c r="H78" s="3">
        <v>0.3590739868917</v>
      </c>
      <c r="I78" s="12">
        <v>-0.23907992859839999</v>
      </c>
      <c r="J78" s="8">
        <v>0.1181079780659</v>
      </c>
      <c r="K78" s="9">
        <v>0.35604450841250002</v>
      </c>
      <c r="L78" s="10">
        <v>-0.23271929846629999</v>
      </c>
      <c r="M78" s="11">
        <v>0.11831837106650001</v>
      </c>
      <c r="N78" s="3">
        <v>0.35308957844170002</v>
      </c>
      <c r="O78" s="12">
        <v>-0.22627966613209999</v>
      </c>
      <c r="P78" s="3">
        <v>1.22769561E-2</v>
      </c>
      <c r="Q78" s="3">
        <v>-0.19948028200000001</v>
      </c>
      <c r="R78" s="3">
        <v>0.42667541599999997</v>
      </c>
      <c r="S78" s="4">
        <f t="shared" si="4"/>
        <v>0.23947209009999998</v>
      </c>
      <c r="T78">
        <v>0.10953</v>
      </c>
      <c r="U78">
        <v>-8.5752999999999992E-3</v>
      </c>
      <c r="V78">
        <v>-1.4468999999999999E-2</v>
      </c>
      <c r="W78" s="27">
        <f t="shared" si="5"/>
        <v>-1.7130124727390362E-4</v>
      </c>
      <c r="AB78" s="8">
        <v>-0.49222408932669998</v>
      </c>
      <c r="AC78" s="9">
        <v>-0.12211295353190001</v>
      </c>
      <c r="AD78" s="10">
        <v>0.1221392823877</v>
      </c>
    </row>
    <row r="79" spans="1:30" x14ac:dyDescent="0.2">
      <c r="A79" s="32">
        <v>2</v>
      </c>
      <c r="B79" t="s">
        <v>4</v>
      </c>
      <c r="C79" t="s">
        <v>5</v>
      </c>
      <c r="D79" s="1" t="s">
        <v>5</v>
      </c>
      <c r="E79" s="33" t="s">
        <v>36</v>
      </c>
      <c r="F79" s="33" t="s">
        <v>40</v>
      </c>
      <c r="G79" s="11">
        <v>-0.11827377602149999</v>
      </c>
      <c r="H79" s="3">
        <v>0.3530503865638</v>
      </c>
      <c r="I79" s="12">
        <v>0.22623417234029999</v>
      </c>
      <c r="J79" s="8">
        <v>-0.1181079780659</v>
      </c>
      <c r="K79" s="9">
        <v>0.35604450841250002</v>
      </c>
      <c r="L79" s="10">
        <v>0.23271929846629999</v>
      </c>
      <c r="M79" s="11">
        <v>-0.1179224500999</v>
      </c>
      <c r="N79" s="3">
        <v>0.35904984023129999</v>
      </c>
      <c r="O79" s="12">
        <v>0.2390499639059</v>
      </c>
      <c r="P79" s="3">
        <v>1.1710864099999999E-2</v>
      </c>
      <c r="Q79" s="3">
        <v>0.19998178899999999</v>
      </c>
      <c r="R79" s="3">
        <v>0.42719305200000002</v>
      </c>
      <c r="S79" s="4">
        <f t="shared" si="4"/>
        <v>0.63888570509999998</v>
      </c>
      <c r="T79">
        <v>0.10953</v>
      </c>
      <c r="U79">
        <v>8.5752999999999992E-3</v>
      </c>
      <c r="V79">
        <v>-1.4468999999999999E-2</v>
      </c>
      <c r="W79" s="27">
        <f t="shared" si="5"/>
        <v>-1.7488261625155007E-4</v>
      </c>
      <c r="AB79" s="8">
        <v>-0.12211295353190001</v>
      </c>
      <c r="AC79" s="9">
        <v>0.1221392823877</v>
      </c>
      <c r="AD79" s="10">
        <v>-0.49222408932669998</v>
      </c>
    </row>
    <row r="80" spans="1:30" x14ac:dyDescent="0.2">
      <c r="A80" s="32">
        <v>4</v>
      </c>
      <c r="B80" t="s">
        <v>6</v>
      </c>
      <c r="C80" t="s">
        <v>5</v>
      </c>
      <c r="D80" s="1" t="s">
        <v>5</v>
      </c>
      <c r="E80" s="1" t="s">
        <v>41</v>
      </c>
      <c r="F80" s="1" t="s">
        <v>40</v>
      </c>
      <c r="G80" s="11">
        <v>-0.11827377602149999</v>
      </c>
      <c r="H80" s="3">
        <v>-0.3530503865638</v>
      </c>
      <c r="I80" s="12">
        <v>-0.22623417234029999</v>
      </c>
      <c r="J80" s="8">
        <v>-0.1181079780659</v>
      </c>
      <c r="K80" s="9">
        <v>-0.35604450841250002</v>
      </c>
      <c r="L80" s="10">
        <v>-0.23271929846629999</v>
      </c>
      <c r="M80" s="11">
        <v>-0.1179224500999</v>
      </c>
      <c r="N80" s="3">
        <v>-0.35904984023129999</v>
      </c>
      <c r="O80" s="12">
        <v>-0.2390499639059</v>
      </c>
      <c r="P80" s="3">
        <v>1.1710864099999999E-2</v>
      </c>
      <c r="Q80" s="3">
        <v>-0.19998178899999999</v>
      </c>
      <c r="R80" s="3">
        <v>-0.42719305200000002</v>
      </c>
      <c r="S80" s="4">
        <f t="shared" si="4"/>
        <v>-0.61546397689999999</v>
      </c>
      <c r="T80">
        <v>0.10953</v>
      </c>
      <c r="U80">
        <v>-8.5752999999999992E-3</v>
      </c>
      <c r="V80">
        <v>1.4468999999999999E-2</v>
      </c>
      <c r="W80" s="27">
        <f t="shared" si="5"/>
        <v>-1.7488261625155007E-4</v>
      </c>
      <c r="AB80" s="8">
        <v>0.49222408932669998</v>
      </c>
      <c r="AC80" s="9">
        <v>-0.12211295353190001</v>
      </c>
      <c r="AD80" s="10">
        <v>-0.1221392823877</v>
      </c>
    </row>
    <row r="81" spans="1:30" x14ac:dyDescent="0.2">
      <c r="A81" s="1">
        <v>64</v>
      </c>
      <c r="B81" t="s">
        <v>4</v>
      </c>
      <c r="C81" t="s">
        <v>78</v>
      </c>
      <c r="D81" s="1" t="s">
        <v>7</v>
      </c>
      <c r="E81" s="1"/>
      <c r="F81" s="1"/>
      <c r="G81" s="11">
        <v>3.83757898565E-4</v>
      </c>
      <c r="H81" s="3">
        <v>-0.24991506057849999</v>
      </c>
      <c r="I81" s="12">
        <v>-0.4960836266018</v>
      </c>
      <c r="J81" s="8">
        <v>0</v>
      </c>
      <c r="K81" s="9">
        <v>-0.25002602922439998</v>
      </c>
      <c r="L81" s="10">
        <v>-0.5</v>
      </c>
      <c r="M81" s="11">
        <v>-3.8628797192270001E-4</v>
      </c>
      <c r="N81" s="3">
        <v>-0.24991455587969999</v>
      </c>
      <c r="O81" s="12">
        <f>-1+0.496082466051</f>
        <v>-0.50391753394900007</v>
      </c>
      <c r="P81" s="3">
        <v>-2.56681957E-2</v>
      </c>
      <c r="Q81" s="3">
        <v>1.6823293300000001E-5</v>
      </c>
      <c r="R81" s="3">
        <v>-0.26113024499999998</v>
      </c>
      <c r="S81" s="4">
        <f t="shared" si="4"/>
        <v>-0.2867816174067</v>
      </c>
      <c r="T81">
        <v>1.8099000000000001</v>
      </c>
      <c r="U81">
        <v>0</v>
      </c>
      <c r="V81">
        <v>-0.15332000000000001</v>
      </c>
      <c r="W81" s="27">
        <f t="shared" si="5"/>
        <v>-3.5270178284374368E-4</v>
      </c>
      <c r="AB81" s="8">
        <v>0.1326472647301</v>
      </c>
      <c r="AC81" s="9">
        <v>-0.39940218225140001</v>
      </c>
      <c r="AD81" s="10">
        <v>0.18926617682620001</v>
      </c>
    </row>
    <row r="82" spans="1:30" x14ac:dyDescent="0.2">
      <c r="A82" s="1">
        <v>66</v>
      </c>
      <c r="B82" t="s">
        <v>6</v>
      </c>
      <c r="C82" t="s">
        <v>78</v>
      </c>
      <c r="D82" s="1" t="s">
        <v>7</v>
      </c>
      <c r="E82" s="1"/>
      <c r="F82" s="1"/>
      <c r="G82" s="11">
        <v>3.8375789856510002E-4</v>
      </c>
      <c r="H82" s="3">
        <v>0.24991506057849999</v>
      </c>
      <c r="I82" s="12">
        <f>-1+0.4960836266018</f>
        <v>-0.50391637339819995</v>
      </c>
      <c r="J82" s="8">
        <v>0</v>
      </c>
      <c r="K82" s="9">
        <v>0.25002602922439998</v>
      </c>
      <c r="L82" s="10">
        <v>-0.5</v>
      </c>
      <c r="M82" s="11">
        <v>-3.8628797192259999E-4</v>
      </c>
      <c r="N82" s="3">
        <v>0.24991455587969999</v>
      </c>
      <c r="O82" s="12">
        <v>-0.49608246605099998</v>
      </c>
      <c r="P82" s="3">
        <v>-2.56681957E-2</v>
      </c>
      <c r="Q82" s="3">
        <v>-1.6823293300000001E-5</v>
      </c>
      <c r="R82" s="3">
        <v>0.26113024499999998</v>
      </c>
      <c r="S82" s="4">
        <f t="shared" si="4"/>
        <v>0.23544522600669998</v>
      </c>
      <c r="T82">
        <v>1.8099000000000001</v>
      </c>
      <c r="U82">
        <v>0</v>
      </c>
      <c r="V82">
        <v>0.15332000000000001</v>
      </c>
      <c r="W82" s="27">
        <f t="shared" si="5"/>
        <v>-3.5270178284374368E-4</v>
      </c>
      <c r="AB82" s="8">
        <v>-0.1326472647301</v>
      </c>
      <c r="AC82" s="9">
        <v>0.39940218225140001</v>
      </c>
      <c r="AD82" s="10">
        <v>0.18926617682620001</v>
      </c>
    </row>
    <row r="83" spans="1:30" x14ac:dyDescent="0.2">
      <c r="A83" s="1">
        <v>61</v>
      </c>
      <c r="B83" t="s">
        <v>4</v>
      </c>
      <c r="C83" t="s">
        <v>78</v>
      </c>
      <c r="D83" s="1" t="s">
        <v>7</v>
      </c>
      <c r="E83" s="1"/>
      <c r="F83" s="1"/>
      <c r="G83" s="11">
        <v>-0.49961555607070002</v>
      </c>
      <c r="H83" s="3">
        <v>-3.9252014526879996E-3</v>
      </c>
      <c r="I83" s="12">
        <v>-0.25007832014370002</v>
      </c>
      <c r="J83" s="8">
        <v>-0.5</v>
      </c>
      <c r="K83" s="9">
        <v>0</v>
      </c>
      <c r="L83" s="10">
        <v>-0.25002602922439998</v>
      </c>
      <c r="M83" s="11">
        <f>-1+0.4996142594029</f>
        <v>-0.50038574059709995</v>
      </c>
      <c r="N83" s="3">
        <v>3.9219504114890004E-3</v>
      </c>
      <c r="O83" s="12">
        <v>-0.25007818057710002</v>
      </c>
      <c r="P83" s="3">
        <v>-2.56728175E-2</v>
      </c>
      <c r="Q83" s="3">
        <v>0.26157172899999998</v>
      </c>
      <c r="R83" s="3">
        <v>4.6522199999999998E-6</v>
      </c>
      <c r="S83" s="4">
        <f t="shared" si="4"/>
        <v>0.23590356371999999</v>
      </c>
      <c r="T83">
        <v>1.8130999999999999</v>
      </c>
      <c r="U83">
        <v>0.14963000000000001</v>
      </c>
      <c r="V83">
        <v>0</v>
      </c>
      <c r="W83" s="27">
        <f t="shared" si="5"/>
        <v>-4.0697891509629296E-4</v>
      </c>
      <c r="AB83" s="8">
        <v>0.1326472647301</v>
      </c>
      <c r="AC83" s="9">
        <v>0.39940218225140001</v>
      </c>
      <c r="AD83" s="10">
        <v>-0.18926617682620001</v>
      </c>
    </row>
    <row r="84" spans="1:30" x14ac:dyDescent="0.2">
      <c r="A84" s="1">
        <v>62</v>
      </c>
      <c r="B84" t="s">
        <v>6</v>
      </c>
      <c r="C84" t="s">
        <v>78</v>
      </c>
      <c r="D84" s="1" t="s">
        <v>7</v>
      </c>
      <c r="E84" s="35"/>
      <c r="F84" s="1"/>
      <c r="G84" s="11">
        <v>-0.49961555607070002</v>
      </c>
      <c r="H84" s="3">
        <v>3.9252014526879996E-3</v>
      </c>
      <c r="I84" s="12">
        <v>0.25007832014370002</v>
      </c>
      <c r="J84" s="8">
        <v>-0.5</v>
      </c>
      <c r="K84" s="9">
        <v>0</v>
      </c>
      <c r="L84" s="10">
        <v>0.25002602922439998</v>
      </c>
      <c r="M84" s="11">
        <f>-1+0.4996142594029</f>
        <v>-0.50038574059709995</v>
      </c>
      <c r="N84" s="3">
        <v>-3.9219504114890004E-3</v>
      </c>
      <c r="O84" s="12">
        <v>0.25007818057710002</v>
      </c>
      <c r="P84" s="3">
        <v>-2.56728175E-2</v>
      </c>
      <c r="Q84" s="3">
        <v>-0.26157172899999998</v>
      </c>
      <c r="R84" s="3">
        <v>-4.6522199999999998E-6</v>
      </c>
      <c r="S84" s="4">
        <f t="shared" si="4"/>
        <v>-0.28724919871999999</v>
      </c>
      <c r="T84">
        <v>1.8130999999999999</v>
      </c>
      <c r="U84">
        <v>-0.14963000000000001</v>
      </c>
      <c r="V84">
        <v>0</v>
      </c>
      <c r="W84" s="27">
        <f t="shared" si="5"/>
        <v>-4.0697891509629296E-4</v>
      </c>
      <c r="AB84" s="8">
        <v>-0.1326472647301</v>
      </c>
      <c r="AC84" s="9">
        <v>-0.39940218225140001</v>
      </c>
      <c r="AD84" s="10">
        <v>-0.18926617682620001</v>
      </c>
    </row>
    <row r="85" spans="1:30" x14ac:dyDescent="0.2">
      <c r="A85" s="1">
        <v>67</v>
      </c>
      <c r="B85" t="s">
        <v>4</v>
      </c>
      <c r="C85" t="s">
        <v>72</v>
      </c>
      <c r="D85" s="1" t="s">
        <v>8</v>
      </c>
      <c r="E85" s="1" t="s">
        <v>36</v>
      </c>
      <c r="F85" s="1" t="s">
        <v>37</v>
      </c>
      <c r="G85" s="11">
        <v>0.12239598068260001</v>
      </c>
      <c r="H85" s="3">
        <v>0.49086040898779998</v>
      </c>
      <c r="I85" s="12">
        <v>0.12170332232099999</v>
      </c>
      <c r="J85" s="8">
        <v>0.1221392823877</v>
      </c>
      <c r="K85" s="9">
        <v>0.49222408932669998</v>
      </c>
      <c r="L85" s="10">
        <v>0.12211295353190001</v>
      </c>
      <c r="M85" s="11">
        <v>0.12178977102169999</v>
      </c>
      <c r="N85" s="3">
        <v>0.49355486214319999</v>
      </c>
      <c r="O85" s="12">
        <v>0.1224400549022</v>
      </c>
      <c r="P85" s="3">
        <v>-2.0206988700000001E-2</v>
      </c>
      <c r="Q85" s="3">
        <v>8.9815105199999995E-2</v>
      </c>
      <c r="R85" s="3">
        <v>2.4557752700000001E-2</v>
      </c>
      <c r="S85" s="4">
        <f t="shared" si="4"/>
        <v>9.4165869200000002E-2</v>
      </c>
      <c r="T85">
        <v>0.60546999999999995</v>
      </c>
      <c r="U85">
        <v>0.13416</v>
      </c>
      <c r="V85">
        <v>-0.51763000000000003</v>
      </c>
      <c r="W85" s="27">
        <f t="shared" si="5"/>
        <v>-7.0849111739869168E-4</v>
      </c>
      <c r="AB85" s="8">
        <v>0.18926617682620001</v>
      </c>
      <c r="AC85" s="9">
        <v>0.1326472647301</v>
      </c>
      <c r="AD85" s="10">
        <v>-0.39940218225140001</v>
      </c>
    </row>
    <row r="86" spans="1:30" x14ac:dyDescent="0.2">
      <c r="A86" s="1">
        <v>69</v>
      </c>
      <c r="B86" t="s">
        <v>6</v>
      </c>
      <c r="C86" t="s">
        <v>72</v>
      </c>
      <c r="D86" s="1" t="s">
        <v>8</v>
      </c>
      <c r="E86" s="1" t="s">
        <v>41</v>
      </c>
      <c r="F86" s="1" t="s">
        <v>37</v>
      </c>
      <c r="G86" s="11">
        <v>0.12239598068260001</v>
      </c>
      <c r="H86" s="3">
        <v>-0.49086040898779998</v>
      </c>
      <c r="I86" s="12">
        <v>-0.12170332232099999</v>
      </c>
      <c r="J86" s="8">
        <v>0.1221392823877</v>
      </c>
      <c r="K86" s="9">
        <v>-0.49222408932669998</v>
      </c>
      <c r="L86" s="10">
        <v>-0.12211295353190001</v>
      </c>
      <c r="M86" s="11">
        <v>0.12178977102169999</v>
      </c>
      <c r="N86" s="3">
        <v>-0.49355486214319999</v>
      </c>
      <c r="O86" s="12">
        <v>-0.1224400549022</v>
      </c>
      <c r="P86" s="3">
        <v>-2.0206988700000001E-2</v>
      </c>
      <c r="Q86" s="3">
        <v>-8.9815105199999995E-2</v>
      </c>
      <c r="R86" s="3">
        <v>-2.4557752700000001E-2</v>
      </c>
      <c r="S86" s="4">
        <f t="shared" si="4"/>
        <v>-0.1345798466</v>
      </c>
      <c r="T86">
        <v>0.60546999999999995</v>
      </c>
      <c r="U86">
        <v>-0.13416</v>
      </c>
      <c r="V86">
        <v>0.51763000000000003</v>
      </c>
      <c r="W86" s="27">
        <f t="shared" si="5"/>
        <v>-7.0849111739869168E-4</v>
      </c>
      <c r="AB86" s="8">
        <v>-0.39940218225140001</v>
      </c>
      <c r="AC86" s="9">
        <v>0.18926617682620001</v>
      </c>
      <c r="AD86" s="10">
        <v>0.1326472647301</v>
      </c>
    </row>
    <row r="87" spans="1:30" x14ac:dyDescent="0.2">
      <c r="A87" s="1">
        <v>68</v>
      </c>
      <c r="B87" t="s">
        <v>4</v>
      </c>
      <c r="C87" t="s">
        <v>72</v>
      </c>
      <c r="D87" s="1" t="s">
        <v>8</v>
      </c>
      <c r="E87" s="33" t="s">
        <v>36</v>
      </c>
      <c r="F87" s="33" t="s">
        <v>40</v>
      </c>
      <c r="G87" s="11">
        <v>-0.1218015592739</v>
      </c>
      <c r="H87" s="3">
        <v>-0.49355461573420001</v>
      </c>
      <c r="I87" s="12">
        <v>0.1224503751143</v>
      </c>
      <c r="J87" s="8">
        <v>-0.1221392823877</v>
      </c>
      <c r="K87" s="9">
        <v>-0.49222408932669998</v>
      </c>
      <c r="L87" s="10">
        <v>0.12211295353190001</v>
      </c>
      <c r="M87" s="11">
        <v>-0.1224052985105</v>
      </c>
      <c r="N87" s="3">
        <v>-0.49085857725760002</v>
      </c>
      <c r="O87" s="12">
        <v>0.12170967068499999</v>
      </c>
      <c r="P87" s="3">
        <v>-2.0124641200000001E-2</v>
      </c>
      <c r="Q87" s="3">
        <v>8.9867949200000005E-2</v>
      </c>
      <c r="R87" s="3">
        <v>-2.46901476E-2</v>
      </c>
      <c r="S87" s="4">
        <f t="shared" si="4"/>
        <v>4.50531604E-2</v>
      </c>
      <c r="T87">
        <v>0.60546999999999995</v>
      </c>
      <c r="U87">
        <v>0.13416</v>
      </c>
      <c r="V87">
        <v>0.51763000000000003</v>
      </c>
      <c r="W87" s="27">
        <f t="shared" si="5"/>
        <v>-7.0912743085191907E-4</v>
      </c>
      <c r="AB87" s="8">
        <v>-0.18926617682620001</v>
      </c>
      <c r="AC87" s="9">
        <v>-0.1326472647301</v>
      </c>
      <c r="AD87" s="10">
        <v>-0.39940218225140001</v>
      </c>
    </row>
    <row r="88" spans="1:30" x14ac:dyDescent="0.2">
      <c r="A88" s="1">
        <v>70</v>
      </c>
      <c r="B88" t="s">
        <v>6</v>
      </c>
      <c r="C88" t="s">
        <v>72</v>
      </c>
      <c r="D88" s="1" t="s">
        <v>8</v>
      </c>
      <c r="E88" s="1" t="s">
        <v>41</v>
      </c>
      <c r="F88" s="1" t="s">
        <v>40</v>
      </c>
      <c r="G88" s="11">
        <v>-0.1218015592739</v>
      </c>
      <c r="H88" s="3">
        <v>0.49355461573420001</v>
      </c>
      <c r="I88" s="12">
        <v>-0.1224503751143</v>
      </c>
      <c r="J88" s="8">
        <v>-0.1221392823877</v>
      </c>
      <c r="K88" s="9">
        <v>0.49222408932669998</v>
      </c>
      <c r="L88" s="10">
        <v>-0.12211295353190001</v>
      </c>
      <c r="M88" s="11">
        <v>-0.1224052985105</v>
      </c>
      <c r="N88" s="3">
        <v>0.49085857725760002</v>
      </c>
      <c r="O88" s="12">
        <v>-0.12170967068499999</v>
      </c>
      <c r="P88" s="3">
        <v>-2.0124641200000001E-2</v>
      </c>
      <c r="Q88" s="3">
        <v>-8.9867949200000005E-2</v>
      </c>
      <c r="R88" s="3">
        <v>2.46901476E-2</v>
      </c>
      <c r="S88" s="4">
        <f t="shared" si="4"/>
        <v>-8.5302442800000003E-2</v>
      </c>
      <c r="T88">
        <v>0.60546999999999995</v>
      </c>
      <c r="U88">
        <v>-0.13416</v>
      </c>
      <c r="V88">
        <v>-0.51763000000000003</v>
      </c>
      <c r="W88" s="27">
        <f t="shared" si="5"/>
        <v>-7.0912743085191907E-4</v>
      </c>
      <c r="AB88" s="8">
        <v>0.39940218225140001</v>
      </c>
      <c r="AC88" s="9">
        <v>0.18926617682620001</v>
      </c>
      <c r="AD88" s="10">
        <v>-0.1326472647301</v>
      </c>
    </row>
    <row r="89" spans="1:30" x14ac:dyDescent="0.2">
      <c r="A89" s="1">
        <v>71</v>
      </c>
      <c r="B89" t="s">
        <v>4</v>
      </c>
      <c r="C89" t="s">
        <v>72</v>
      </c>
      <c r="D89" s="1" t="s">
        <v>8</v>
      </c>
      <c r="E89" s="1" t="s">
        <v>40</v>
      </c>
      <c r="F89" s="1" t="s">
        <v>38</v>
      </c>
      <c r="G89" s="11">
        <v>0.12240757098000001</v>
      </c>
      <c r="H89" s="3">
        <v>0.1217059530469</v>
      </c>
      <c r="I89" s="12">
        <v>0.49086142881950001</v>
      </c>
      <c r="J89" s="8">
        <v>0.12211295353190001</v>
      </c>
      <c r="K89" s="9">
        <v>0.1221392823877</v>
      </c>
      <c r="L89" s="10">
        <v>0.49222408932669998</v>
      </c>
      <c r="M89" s="11">
        <v>0.1217951156551</v>
      </c>
      <c r="N89" s="3">
        <v>0.12243841485989999</v>
      </c>
      <c r="O89" s="12">
        <v>0.49355279721</v>
      </c>
      <c r="P89" s="3">
        <v>-2.0415177499999999E-2</v>
      </c>
      <c r="Q89" s="3">
        <v>2.4415393800000001E-2</v>
      </c>
      <c r="R89" s="3">
        <v>8.9712279699999994E-2</v>
      </c>
      <c r="S89" s="4">
        <f t="shared" si="4"/>
        <v>9.3712495999999992E-2</v>
      </c>
      <c r="T89">
        <v>0.60521000000000003</v>
      </c>
      <c r="U89">
        <v>-0.51763999999999999</v>
      </c>
      <c r="V89">
        <v>0.13425999999999999</v>
      </c>
      <c r="W89" s="27">
        <f t="shared" si="5"/>
        <v>-7.113544742795028E-4</v>
      </c>
      <c r="AB89" s="8">
        <v>0.18926617682620001</v>
      </c>
      <c r="AC89" s="9">
        <v>-0.1326472647301</v>
      </c>
      <c r="AD89" s="10">
        <v>0.39940218225140001</v>
      </c>
    </row>
    <row r="90" spans="1:30" x14ac:dyDescent="0.2">
      <c r="A90" s="1">
        <v>75</v>
      </c>
      <c r="B90" t="s">
        <v>6</v>
      </c>
      <c r="C90" t="s">
        <v>72</v>
      </c>
      <c r="D90" s="1" t="s">
        <v>8</v>
      </c>
      <c r="E90" s="1" t="s">
        <v>40</v>
      </c>
      <c r="F90" s="1" t="s">
        <v>39</v>
      </c>
      <c r="G90" s="11">
        <v>0.12240757098000001</v>
      </c>
      <c r="H90" s="3">
        <v>-0.1217059530469</v>
      </c>
      <c r="I90" s="12">
        <v>-0.49086142881950001</v>
      </c>
      <c r="J90" s="8">
        <v>0.12211295353190001</v>
      </c>
      <c r="K90" s="9">
        <v>-0.1221392823877</v>
      </c>
      <c r="L90" s="10">
        <v>-0.49222408932669998</v>
      </c>
      <c r="M90" s="11">
        <v>0.1217951156551</v>
      </c>
      <c r="N90" s="3">
        <v>-0.12243841485989999</v>
      </c>
      <c r="O90" s="12">
        <v>-0.49355279721</v>
      </c>
      <c r="P90" s="3">
        <v>-2.0415177499999999E-2</v>
      </c>
      <c r="Q90" s="3">
        <v>-2.4415393800000001E-2</v>
      </c>
      <c r="R90" s="3">
        <v>-8.9712279699999994E-2</v>
      </c>
      <c r="S90" s="4">
        <f t="shared" si="4"/>
        <v>-0.13454285099999999</v>
      </c>
      <c r="T90">
        <v>0.60521000000000003</v>
      </c>
      <c r="U90">
        <v>0.51763999999999999</v>
      </c>
      <c r="V90">
        <v>-0.13425999999999999</v>
      </c>
      <c r="W90" s="27">
        <f t="shared" si="5"/>
        <v>-7.113544742795028E-4</v>
      </c>
      <c r="AB90" s="8">
        <v>0.39940218225140001</v>
      </c>
      <c r="AC90" s="9">
        <v>-0.18926617682620001</v>
      </c>
      <c r="AD90" s="10">
        <v>0.1326472647301</v>
      </c>
    </row>
    <row r="91" spans="1:30" x14ac:dyDescent="0.2">
      <c r="A91" s="1">
        <v>73</v>
      </c>
      <c r="B91" t="s">
        <v>4</v>
      </c>
      <c r="C91" t="s">
        <v>72</v>
      </c>
      <c r="D91" s="1" t="s">
        <v>8</v>
      </c>
      <c r="E91" s="1" t="s">
        <v>39</v>
      </c>
      <c r="F91" s="1" t="s">
        <v>37</v>
      </c>
      <c r="G91" s="11">
        <v>-0.1217964360069</v>
      </c>
      <c r="H91" s="3">
        <v>-0.1224402242327</v>
      </c>
      <c r="I91" s="12">
        <v>0.49355429603220002</v>
      </c>
      <c r="J91" s="8">
        <v>-0.12211295353190001</v>
      </c>
      <c r="K91" s="9">
        <v>-0.1221392823877</v>
      </c>
      <c r="L91" s="10">
        <v>0.49222408932669998</v>
      </c>
      <c r="M91" s="11">
        <v>-0.1224096204748</v>
      </c>
      <c r="N91" s="3">
        <v>-0.121707530506</v>
      </c>
      <c r="O91" s="12">
        <v>0.49086213426530001</v>
      </c>
      <c r="P91" s="3">
        <v>-2.0439482299999999E-2</v>
      </c>
      <c r="Q91" s="3">
        <v>2.44231242E-2</v>
      </c>
      <c r="R91" s="3">
        <v>-8.9738725599999999E-2</v>
      </c>
      <c r="S91" s="4">
        <f t="shared" si="4"/>
        <v>-8.5755083699999998E-2</v>
      </c>
      <c r="T91">
        <v>0.60521000000000003</v>
      </c>
      <c r="U91">
        <v>-0.51763999999999999</v>
      </c>
      <c r="V91">
        <v>-0.13425999999999999</v>
      </c>
      <c r="W91" s="27">
        <f t="shared" si="5"/>
        <v>-7.1218730936222982E-4</v>
      </c>
      <c r="AB91" s="8">
        <v>-0.18926617682620001</v>
      </c>
      <c r="AC91" s="9">
        <v>0.1326472647301</v>
      </c>
      <c r="AD91" s="10">
        <v>0.39940218225140001</v>
      </c>
    </row>
    <row r="92" spans="1:30" x14ac:dyDescent="0.2">
      <c r="A92" s="1">
        <v>77</v>
      </c>
      <c r="B92" t="s">
        <v>6</v>
      </c>
      <c r="C92" t="s">
        <v>72</v>
      </c>
      <c r="D92" s="1" t="s">
        <v>8</v>
      </c>
      <c r="E92" s="1" t="s">
        <v>37</v>
      </c>
      <c r="F92" s="1" t="s">
        <v>38</v>
      </c>
      <c r="G92" s="11">
        <v>-0.1217964360069</v>
      </c>
      <c r="H92" s="3">
        <v>0.1224402242327</v>
      </c>
      <c r="I92" s="12">
        <v>-0.49355429603220002</v>
      </c>
      <c r="J92" s="8">
        <v>-0.12211295353190001</v>
      </c>
      <c r="K92" s="9">
        <v>0.1221392823877</v>
      </c>
      <c r="L92" s="10">
        <v>-0.49222408932669998</v>
      </c>
      <c r="M92" s="11">
        <v>-0.1224096204748</v>
      </c>
      <c r="N92" s="3">
        <v>0.121707530506</v>
      </c>
      <c r="O92" s="12">
        <v>-0.49086213426530001</v>
      </c>
      <c r="P92" s="3">
        <v>-2.0439482299999999E-2</v>
      </c>
      <c r="Q92" s="3">
        <v>-2.44231242E-2</v>
      </c>
      <c r="R92" s="3">
        <v>8.9738725599999999E-2</v>
      </c>
      <c r="S92" s="4">
        <f t="shared" si="4"/>
        <v>4.48761191E-2</v>
      </c>
      <c r="T92">
        <v>0.60521000000000003</v>
      </c>
      <c r="U92">
        <v>0.51763999999999999</v>
      </c>
      <c r="V92">
        <v>0.13425999999999999</v>
      </c>
      <c r="W92" s="27">
        <f t="shared" si="5"/>
        <v>-7.1218730936222982E-4</v>
      </c>
      <c r="AB92" s="8">
        <v>-0.39940218225140001</v>
      </c>
      <c r="AC92" s="9">
        <v>-0.18926617682620001</v>
      </c>
      <c r="AD92" s="10">
        <v>-0.1326472647301</v>
      </c>
    </row>
    <row r="93" spans="1:30" x14ac:dyDescent="0.2">
      <c r="A93" s="1">
        <v>5</v>
      </c>
      <c r="B93" t="s">
        <v>4</v>
      </c>
      <c r="C93" t="s">
        <v>5</v>
      </c>
      <c r="D93" s="1" t="s">
        <v>5</v>
      </c>
      <c r="E93" s="1" t="s">
        <v>40</v>
      </c>
      <c r="F93" s="1" t="s">
        <v>38</v>
      </c>
      <c r="G93" s="11">
        <v>0.23190220425499999</v>
      </c>
      <c r="H93" s="3">
        <v>0.1239528403052</v>
      </c>
      <c r="I93" s="12">
        <v>-0.3564955084693</v>
      </c>
      <c r="J93" s="8">
        <v>0.23271929846629999</v>
      </c>
      <c r="K93" s="9">
        <v>0.1181079780659</v>
      </c>
      <c r="L93" s="10">
        <v>-0.35604450841250002</v>
      </c>
      <c r="M93" s="11">
        <v>0.23339122934510001</v>
      </c>
      <c r="N93" s="3">
        <v>0.1121726217501</v>
      </c>
      <c r="O93" s="12">
        <v>-0.35546161947619997</v>
      </c>
      <c r="P93" s="3">
        <v>4.9634169700000001E-2</v>
      </c>
      <c r="Q93" s="3">
        <v>-0.39267395199999999</v>
      </c>
      <c r="R93" s="3">
        <v>3.4462966400000003E-2</v>
      </c>
      <c r="S93" s="4">
        <f t="shared" si="4"/>
        <v>-0.30857681589999997</v>
      </c>
      <c r="T93">
        <v>7.3196999999999998E-2</v>
      </c>
      <c r="U93">
        <v>5.3291999999999999E-2</v>
      </c>
      <c r="V93">
        <v>-0.10897</v>
      </c>
      <c r="W93" s="27">
        <f t="shared" si="5"/>
        <v>-1.1563068295346644E-3</v>
      </c>
      <c r="AB93" s="8">
        <v>9.3627240180959997E-2</v>
      </c>
      <c r="AC93" s="9">
        <v>0.4145774106206</v>
      </c>
      <c r="AD93" s="10">
        <v>9.3594134791620001E-2</v>
      </c>
    </row>
    <row r="94" spans="1:30" x14ac:dyDescent="0.2">
      <c r="A94" s="1">
        <v>9</v>
      </c>
      <c r="B94" t="s">
        <v>6</v>
      </c>
      <c r="C94" t="s">
        <v>5</v>
      </c>
      <c r="D94" s="1" t="s">
        <v>5</v>
      </c>
      <c r="E94" s="1" t="s">
        <v>40</v>
      </c>
      <c r="F94" s="1" t="s">
        <v>39</v>
      </c>
      <c r="G94" s="11">
        <v>0.23190220425499999</v>
      </c>
      <c r="H94" s="3">
        <v>-0.1239528403052</v>
      </c>
      <c r="I94" s="12">
        <v>0.3564955084693</v>
      </c>
      <c r="J94" s="8">
        <v>0.23271929846629999</v>
      </c>
      <c r="K94" s="9">
        <v>-0.1181079780659</v>
      </c>
      <c r="L94" s="10">
        <v>0.35604450841250002</v>
      </c>
      <c r="M94" s="11">
        <v>0.23339122934510001</v>
      </c>
      <c r="N94" s="3">
        <v>-0.1121726217501</v>
      </c>
      <c r="O94" s="12">
        <v>0.35546161947619997</v>
      </c>
      <c r="P94" s="3">
        <v>4.9634169700000001E-2</v>
      </c>
      <c r="Q94" s="3">
        <v>0.39267395199999999</v>
      </c>
      <c r="R94" s="3">
        <v>-3.4462966400000003E-2</v>
      </c>
      <c r="S94" s="4">
        <f t="shared" si="4"/>
        <v>0.40784515529999998</v>
      </c>
      <c r="T94">
        <v>7.3196999999999998E-2</v>
      </c>
      <c r="U94">
        <v>-5.3291999999999999E-2</v>
      </c>
      <c r="V94">
        <v>0.10897</v>
      </c>
      <c r="W94" s="27">
        <f t="shared" si="5"/>
        <v>-1.1563068295346644E-3</v>
      </c>
      <c r="AB94" s="8">
        <v>-9.3627240180959997E-2</v>
      </c>
      <c r="AC94" s="9">
        <v>-0.4145774106206</v>
      </c>
      <c r="AD94" s="10">
        <v>9.3594134791620001E-2</v>
      </c>
    </row>
    <row r="95" spans="1:30" x14ac:dyDescent="0.2">
      <c r="A95" s="1">
        <v>7</v>
      </c>
      <c r="B95" t="s">
        <v>4</v>
      </c>
      <c r="C95" t="s">
        <v>5</v>
      </c>
      <c r="D95" s="1" t="s">
        <v>5</v>
      </c>
      <c r="E95" s="1" t="s">
        <v>39</v>
      </c>
      <c r="F95" s="1" t="s">
        <v>37</v>
      </c>
      <c r="G95" s="11">
        <v>-0.23340468682189999</v>
      </c>
      <c r="H95" s="3">
        <v>-0.1121842959982</v>
      </c>
      <c r="I95" s="12">
        <v>-0.35546888771149998</v>
      </c>
      <c r="J95" s="8">
        <v>-0.23271929846629999</v>
      </c>
      <c r="K95" s="9">
        <v>-0.1181079780659</v>
      </c>
      <c r="L95" s="10">
        <v>-0.35604450841250002</v>
      </c>
      <c r="M95" s="11">
        <v>-0.23193322648170001</v>
      </c>
      <c r="N95" s="3">
        <v>-0.1239732802377</v>
      </c>
      <c r="O95" s="12">
        <v>-0.3565169923123</v>
      </c>
      <c r="P95" s="3">
        <v>4.9048677999999998E-2</v>
      </c>
      <c r="Q95" s="3">
        <v>-0.39296614099999999</v>
      </c>
      <c r="R95" s="3">
        <v>-3.493682E-2</v>
      </c>
      <c r="S95" s="4">
        <f t="shared" si="4"/>
        <v>-0.37885428299999996</v>
      </c>
      <c r="T95">
        <v>7.3196999999999998E-2</v>
      </c>
      <c r="U95">
        <v>5.3291999999999999E-2</v>
      </c>
      <c r="V95">
        <v>0.10897</v>
      </c>
      <c r="W95" s="27">
        <f t="shared" si="5"/>
        <v>-1.1623531332910309E-3</v>
      </c>
      <c r="AB95" s="8">
        <v>9.3627240180959997E-2</v>
      </c>
      <c r="AC95" s="9">
        <v>-0.4145774106206</v>
      </c>
      <c r="AD95" s="10">
        <v>-9.3594134791620001E-2</v>
      </c>
    </row>
    <row r="96" spans="1:30" x14ac:dyDescent="0.2">
      <c r="A96" s="32">
        <v>11</v>
      </c>
      <c r="B96" t="s">
        <v>6</v>
      </c>
      <c r="C96" t="s">
        <v>5</v>
      </c>
      <c r="D96" s="1" t="s">
        <v>5</v>
      </c>
      <c r="E96" s="1" t="s">
        <v>37</v>
      </c>
      <c r="F96" s="1" t="s">
        <v>38</v>
      </c>
      <c r="G96" s="11">
        <v>-0.23340468682189999</v>
      </c>
      <c r="H96" s="3">
        <v>0.1121842959982</v>
      </c>
      <c r="I96" s="12">
        <v>0.35546888771149998</v>
      </c>
      <c r="J96" s="8">
        <v>-0.23271929846629999</v>
      </c>
      <c r="K96" s="9">
        <v>0.1181079780659</v>
      </c>
      <c r="L96" s="10">
        <v>0.35604450841250002</v>
      </c>
      <c r="M96" s="11">
        <v>-0.23193322648170001</v>
      </c>
      <c r="N96" s="3">
        <v>0.1239732802377</v>
      </c>
      <c r="O96" s="12">
        <v>0.3565169923123</v>
      </c>
      <c r="P96" s="3">
        <v>4.9048677999999998E-2</v>
      </c>
      <c r="Q96" s="3">
        <v>0.39296614099999999</v>
      </c>
      <c r="R96" s="3">
        <v>3.493682E-2</v>
      </c>
      <c r="S96" s="4">
        <f t="shared" si="4"/>
        <v>0.47695163899999998</v>
      </c>
      <c r="T96">
        <v>7.3196999999999998E-2</v>
      </c>
      <c r="U96">
        <v>-5.3291999999999999E-2</v>
      </c>
      <c r="V96">
        <v>-0.10897</v>
      </c>
      <c r="W96" s="27">
        <f t="shared" si="5"/>
        <v>-1.1623531332910309E-3</v>
      </c>
      <c r="AB96" s="8">
        <v>-9.3627240180959997E-2</v>
      </c>
      <c r="AC96" s="9">
        <v>0.4145774106206</v>
      </c>
      <c r="AD96" s="10">
        <v>-9.3594134791620001E-2</v>
      </c>
    </row>
    <row r="97" spans="1:30" x14ac:dyDescent="0.2">
      <c r="A97" s="1">
        <v>13</v>
      </c>
      <c r="B97" t="s">
        <v>4</v>
      </c>
      <c r="C97" t="s">
        <v>5</v>
      </c>
      <c r="D97" s="1" t="s">
        <v>5</v>
      </c>
      <c r="E97" s="1" t="s">
        <v>36</v>
      </c>
      <c r="F97" s="1" t="s">
        <v>37</v>
      </c>
      <c r="G97" s="11">
        <v>0.23196066482739999</v>
      </c>
      <c r="H97" s="3">
        <v>-0.3565464934116</v>
      </c>
      <c r="I97" s="12">
        <v>0.1240113760447</v>
      </c>
      <c r="J97" s="8">
        <v>0.23275718786720001</v>
      </c>
      <c r="K97" s="9">
        <v>-0.35605253420909999</v>
      </c>
      <c r="L97" s="10">
        <v>0.11811906939110001</v>
      </c>
      <c r="M97" s="11">
        <v>0.233394476228</v>
      </c>
      <c r="N97" s="3">
        <v>-0.3554658958727</v>
      </c>
      <c r="O97" s="12">
        <v>0.1121783779431</v>
      </c>
      <c r="P97" s="3">
        <v>4.77937134E-2</v>
      </c>
      <c r="Q97" s="3">
        <v>3.6019917999999998E-2</v>
      </c>
      <c r="R97" s="3">
        <v>-0.39443327</v>
      </c>
      <c r="S97" s="4">
        <f t="shared" si="4"/>
        <v>-0.31061963859999997</v>
      </c>
      <c r="T97">
        <v>7.3491000000000001E-2</v>
      </c>
      <c r="U97">
        <v>-0.10894</v>
      </c>
      <c r="V97">
        <v>5.3277999999999999E-2</v>
      </c>
      <c r="W97" s="27">
        <f t="shared" si="5"/>
        <v>-1.1770436186721808E-3</v>
      </c>
      <c r="AB97" s="8">
        <v>9.3594134791620001E-2</v>
      </c>
      <c r="AC97" s="9">
        <v>9.3627240180959997E-2</v>
      </c>
      <c r="AD97" s="10">
        <v>0.4145774106206</v>
      </c>
    </row>
    <row r="98" spans="1:30" x14ac:dyDescent="0.2">
      <c r="A98" s="1">
        <v>15</v>
      </c>
      <c r="B98" t="s">
        <v>6</v>
      </c>
      <c r="C98" t="s">
        <v>5</v>
      </c>
      <c r="D98" s="1" t="s">
        <v>5</v>
      </c>
      <c r="E98" s="1" t="s">
        <v>41</v>
      </c>
      <c r="F98" s="1" t="s">
        <v>37</v>
      </c>
      <c r="G98" s="11">
        <v>0.23196066482739999</v>
      </c>
      <c r="H98" s="3">
        <v>0.3565464934116</v>
      </c>
      <c r="I98" s="12">
        <v>-0.1240113760447</v>
      </c>
      <c r="J98" s="8">
        <v>0.23275718786720001</v>
      </c>
      <c r="K98" s="9">
        <v>0.35605253420909999</v>
      </c>
      <c r="L98" s="10">
        <v>-0.11811906939110001</v>
      </c>
      <c r="M98" s="11">
        <v>0.233394476228</v>
      </c>
      <c r="N98" s="3">
        <v>0.3554658958727</v>
      </c>
      <c r="O98" s="12">
        <v>-0.1121783779431</v>
      </c>
      <c r="P98" s="3">
        <v>4.77937134E-2</v>
      </c>
      <c r="Q98" s="3">
        <v>-3.6019917999999998E-2</v>
      </c>
      <c r="R98" s="3">
        <v>0.39443327</v>
      </c>
      <c r="S98" s="4">
        <f t="shared" si="4"/>
        <v>0.40620706540000001</v>
      </c>
      <c r="T98">
        <v>7.3491000000000001E-2</v>
      </c>
      <c r="U98">
        <v>0.10894</v>
      </c>
      <c r="V98">
        <v>-5.3277999999999999E-2</v>
      </c>
      <c r="W98" s="27">
        <f t="shared" si="5"/>
        <v>-1.1770436186721808E-3</v>
      </c>
      <c r="AB98" s="8">
        <v>0.4145774106206</v>
      </c>
      <c r="AC98" s="9">
        <v>9.3594134791620001E-2</v>
      </c>
      <c r="AD98" s="10">
        <v>9.3627240180959997E-2</v>
      </c>
    </row>
    <row r="99" spans="1:30" x14ac:dyDescent="0.2">
      <c r="A99" s="32">
        <v>14</v>
      </c>
      <c r="B99" t="s">
        <v>4</v>
      </c>
      <c r="C99" t="s">
        <v>5</v>
      </c>
      <c r="D99" s="1" t="s">
        <v>5</v>
      </c>
      <c r="E99" s="33" t="s">
        <v>36</v>
      </c>
      <c r="F99" s="33" t="s">
        <v>40</v>
      </c>
      <c r="G99" s="11">
        <v>-0.2333439046295</v>
      </c>
      <c r="H99" s="3">
        <v>0.35542201576729998</v>
      </c>
      <c r="I99" s="12">
        <v>0.1121272979115</v>
      </c>
      <c r="J99" s="8">
        <v>-0.23275718786720001</v>
      </c>
      <c r="K99" s="9">
        <v>0.35605253420909999</v>
      </c>
      <c r="L99" s="10">
        <v>0.11811906939110001</v>
      </c>
      <c r="M99" s="11">
        <v>-0.23193914918860001</v>
      </c>
      <c r="N99" s="3">
        <v>0.35652732537830001</v>
      </c>
      <c r="O99" s="12">
        <v>0.1239880758697</v>
      </c>
      <c r="P99" s="3">
        <v>4.6825181399999999E-2</v>
      </c>
      <c r="Q99" s="3">
        <v>3.6843653699999999E-2</v>
      </c>
      <c r="R99" s="3">
        <v>0.39535926500000002</v>
      </c>
      <c r="S99" s="4">
        <f t="shared" ref="S99:S130" si="6">P99+Q99+R99</f>
        <v>0.47902810010000002</v>
      </c>
      <c r="T99">
        <v>7.3491000000000001E-2</v>
      </c>
      <c r="U99">
        <v>-0.10894</v>
      </c>
      <c r="V99">
        <v>-5.3277999999999999E-2</v>
      </c>
      <c r="W99" s="27">
        <f t="shared" ref="W99:W130" si="7">((P99*T99)+(Q99*U99)+(R99*V99))*$AA$6</f>
        <v>-1.1885937190841685E-3</v>
      </c>
      <c r="AB99" s="8">
        <v>-9.3594134791620001E-2</v>
      </c>
      <c r="AC99" s="9">
        <v>-9.3627240180959997E-2</v>
      </c>
      <c r="AD99" s="10">
        <v>0.4145774106206</v>
      </c>
    </row>
    <row r="100" spans="1:30" x14ac:dyDescent="0.2">
      <c r="A100" s="1">
        <v>16</v>
      </c>
      <c r="B100" t="s">
        <v>6</v>
      </c>
      <c r="C100" t="s">
        <v>5</v>
      </c>
      <c r="D100" s="1" t="s">
        <v>5</v>
      </c>
      <c r="E100" s="1" t="s">
        <v>41</v>
      </c>
      <c r="F100" s="1" t="s">
        <v>40</v>
      </c>
      <c r="G100" s="11">
        <v>-0.2333439046295</v>
      </c>
      <c r="H100" s="3">
        <v>-0.35542201576729998</v>
      </c>
      <c r="I100" s="12">
        <v>-0.1121272979115</v>
      </c>
      <c r="J100" s="8">
        <v>-0.23275718786720001</v>
      </c>
      <c r="K100" s="9">
        <v>-0.35605253420909999</v>
      </c>
      <c r="L100" s="10">
        <v>-0.11811906939110001</v>
      </c>
      <c r="M100" s="11">
        <v>-0.23193914918860001</v>
      </c>
      <c r="N100" s="3">
        <v>-0.35652732537830001</v>
      </c>
      <c r="O100" s="12">
        <v>-0.1239880758697</v>
      </c>
      <c r="P100" s="3">
        <v>4.6825181399999999E-2</v>
      </c>
      <c r="Q100" s="3">
        <v>-3.6843653699999999E-2</v>
      </c>
      <c r="R100" s="3">
        <v>-0.39535926500000002</v>
      </c>
      <c r="S100" s="4">
        <f t="shared" si="6"/>
        <v>-0.38537773730000002</v>
      </c>
      <c r="T100">
        <v>7.3491000000000001E-2</v>
      </c>
      <c r="U100">
        <v>0.10894</v>
      </c>
      <c r="V100">
        <v>5.3277999999999999E-2</v>
      </c>
      <c r="W100" s="27">
        <f t="shared" si="7"/>
        <v>-1.1885937190841685E-3</v>
      </c>
      <c r="AB100" s="8">
        <v>-0.4145774106206</v>
      </c>
      <c r="AC100" s="9">
        <v>9.3594134791620001E-2</v>
      </c>
      <c r="AD100" s="10">
        <v>-9.3627240180959997E-2</v>
      </c>
    </row>
    <row r="101" spans="1:30" x14ac:dyDescent="0.2">
      <c r="A101" s="1">
        <v>44</v>
      </c>
      <c r="B101" t="s">
        <v>4</v>
      </c>
      <c r="C101" t="s">
        <v>77</v>
      </c>
      <c r="D101" s="1" t="s">
        <v>5</v>
      </c>
      <c r="E101" s="1" t="s">
        <v>36</v>
      </c>
      <c r="F101" s="1" t="s">
        <v>39</v>
      </c>
      <c r="G101" s="11">
        <v>-0.36626302201389999</v>
      </c>
      <c r="H101" s="3">
        <v>0.1193547721257</v>
      </c>
      <c r="I101" s="12">
        <v>-0.1191952709225</v>
      </c>
      <c r="J101" s="8">
        <v>-0.36602972343939999</v>
      </c>
      <c r="K101" s="9">
        <v>0.1231473059647</v>
      </c>
      <c r="L101" s="10">
        <v>-0.1232514360974</v>
      </c>
      <c r="M101" s="11">
        <v>-0.36571411144909999</v>
      </c>
      <c r="N101" s="3">
        <v>0.12711978769749999</v>
      </c>
      <c r="O101" s="12">
        <v>-0.12707228117800001</v>
      </c>
      <c r="P101" s="3">
        <v>1.8297018799999999E-2</v>
      </c>
      <c r="Q101" s="3">
        <v>0.25883385199999998</v>
      </c>
      <c r="R101" s="3">
        <v>-0.26256700900000002</v>
      </c>
      <c r="S101" s="4">
        <f t="shared" si="6"/>
        <v>1.4563861799999966E-2</v>
      </c>
      <c r="T101">
        <v>-0.13689999999999999</v>
      </c>
      <c r="U101">
        <v>-5.1411999999999999E-2</v>
      </c>
      <c r="V101">
        <v>5.2040000000000003E-2</v>
      </c>
      <c r="W101" s="27">
        <f t="shared" si="7"/>
        <v>-1.6192571013914773E-3</v>
      </c>
      <c r="AB101" s="8">
        <v>9.3594134791620001E-2</v>
      </c>
      <c r="AC101" s="9">
        <v>-9.3627240180959997E-2</v>
      </c>
      <c r="AD101" s="10">
        <v>-0.4145774106206</v>
      </c>
    </row>
    <row r="102" spans="1:30" x14ac:dyDescent="0.2">
      <c r="A102" s="1">
        <v>46</v>
      </c>
      <c r="B102" t="s">
        <v>6</v>
      </c>
      <c r="C102" t="s">
        <v>77</v>
      </c>
      <c r="D102" s="1" t="s">
        <v>5</v>
      </c>
      <c r="E102" s="1" t="s">
        <v>41</v>
      </c>
      <c r="F102" s="1" t="s">
        <v>38</v>
      </c>
      <c r="G102" s="11">
        <v>-0.36626302201389999</v>
      </c>
      <c r="H102" s="3">
        <v>-0.1193547721257</v>
      </c>
      <c r="I102" s="12">
        <v>0.1191952709225</v>
      </c>
      <c r="J102" s="8">
        <v>-0.36602972343939999</v>
      </c>
      <c r="K102" s="9">
        <v>-0.1231473059647</v>
      </c>
      <c r="L102" s="10">
        <v>0.1232514360974</v>
      </c>
      <c r="M102" s="11">
        <v>-0.36571411144909999</v>
      </c>
      <c r="N102" s="3">
        <v>-0.12711978769749999</v>
      </c>
      <c r="O102" s="12">
        <v>0.12707228117800001</v>
      </c>
      <c r="P102" s="3">
        <v>1.8297018799999999E-2</v>
      </c>
      <c r="Q102" s="3">
        <v>-0.25883385199999998</v>
      </c>
      <c r="R102" s="3">
        <v>0.26256700900000002</v>
      </c>
      <c r="S102" s="4">
        <f t="shared" si="6"/>
        <v>2.2030175800000051E-2</v>
      </c>
      <c r="T102">
        <v>-0.13689999999999999</v>
      </c>
      <c r="U102">
        <v>5.1411999999999999E-2</v>
      </c>
      <c r="V102">
        <v>-5.2040000000000003E-2</v>
      </c>
      <c r="W102" s="27">
        <f t="shared" si="7"/>
        <v>-1.6192571013914773E-3</v>
      </c>
      <c r="AB102" s="8">
        <v>-0.4145774106206</v>
      </c>
      <c r="AC102" s="9">
        <v>-9.3594134791620001E-2</v>
      </c>
      <c r="AD102" s="10">
        <v>9.3627240180959997E-2</v>
      </c>
    </row>
    <row r="103" spans="1:30" x14ac:dyDescent="0.2">
      <c r="A103" s="32">
        <v>42</v>
      </c>
      <c r="B103" t="s">
        <v>4</v>
      </c>
      <c r="C103" t="s">
        <v>77</v>
      </c>
      <c r="D103" s="1" t="s">
        <v>5</v>
      </c>
      <c r="E103" s="1" t="s">
        <v>41</v>
      </c>
      <c r="F103" s="1" t="s">
        <v>39</v>
      </c>
      <c r="G103" s="11">
        <v>0.36571485847610002</v>
      </c>
      <c r="H103" s="3">
        <v>0.1270225666176</v>
      </c>
      <c r="I103" s="12">
        <v>0.12714289857040001</v>
      </c>
      <c r="J103" s="8">
        <v>0.36602972343939999</v>
      </c>
      <c r="K103" s="9">
        <v>0.1231473059647</v>
      </c>
      <c r="L103" s="10">
        <v>0.1232514360974</v>
      </c>
      <c r="M103" s="11">
        <v>0.3662613329369</v>
      </c>
      <c r="N103" s="3">
        <v>0.11928193702419999</v>
      </c>
      <c r="O103" s="12">
        <v>0.1192328522735</v>
      </c>
      <c r="P103" s="3">
        <v>1.8215815400000002E-2</v>
      </c>
      <c r="Q103" s="3">
        <v>-0.25802098600000001</v>
      </c>
      <c r="R103" s="3">
        <v>-0.26366821000000001</v>
      </c>
      <c r="S103" s="4">
        <f t="shared" si="6"/>
        <v>-0.50347338060000002</v>
      </c>
      <c r="T103">
        <v>-0.13689999999999999</v>
      </c>
      <c r="U103">
        <v>5.1411999999999999E-2</v>
      </c>
      <c r="V103">
        <v>5.2040000000000003E-2</v>
      </c>
      <c r="W103" s="27">
        <f t="shared" si="7"/>
        <v>-1.6194987421435404E-3</v>
      </c>
      <c r="AB103" s="8">
        <v>-9.3594134791620001E-2</v>
      </c>
      <c r="AC103" s="9">
        <v>9.3627240180959997E-2</v>
      </c>
      <c r="AD103" s="10">
        <v>-0.4145774106206</v>
      </c>
    </row>
    <row r="104" spans="1:30" x14ac:dyDescent="0.2">
      <c r="A104" s="32">
        <v>48</v>
      </c>
      <c r="B104" t="s">
        <v>6</v>
      </c>
      <c r="C104" t="s">
        <v>77</v>
      </c>
      <c r="D104" s="1" t="s">
        <v>5</v>
      </c>
      <c r="E104" s="1" t="s">
        <v>36</v>
      </c>
      <c r="F104" s="1" t="s">
        <v>38</v>
      </c>
      <c r="G104" s="11">
        <v>0.36571485847610002</v>
      </c>
      <c r="H104" s="3">
        <v>-0.1270225666176</v>
      </c>
      <c r="I104" s="12">
        <v>-0.12714289857040001</v>
      </c>
      <c r="J104" s="8">
        <v>0.36602972343939999</v>
      </c>
      <c r="K104" s="9">
        <v>-0.1231473059647</v>
      </c>
      <c r="L104" s="10">
        <v>-0.1232514360974</v>
      </c>
      <c r="M104" s="11">
        <v>0.3662613329369</v>
      </c>
      <c r="N104" s="3">
        <v>-0.11928193702419999</v>
      </c>
      <c r="O104" s="12">
        <v>-0.1192328522735</v>
      </c>
      <c r="P104" s="3">
        <v>1.8215815400000002E-2</v>
      </c>
      <c r="Q104" s="3">
        <v>0.25802098600000001</v>
      </c>
      <c r="R104" s="3">
        <v>0.26366821000000001</v>
      </c>
      <c r="S104" s="4">
        <f t="shared" si="6"/>
        <v>0.53990501140000002</v>
      </c>
      <c r="T104">
        <v>-0.13689999999999999</v>
      </c>
      <c r="U104">
        <v>-5.1411999999999999E-2</v>
      </c>
      <c r="V104">
        <v>-5.2040000000000003E-2</v>
      </c>
      <c r="W104" s="27">
        <f t="shared" si="7"/>
        <v>-1.6194987421435404E-3</v>
      </c>
      <c r="AB104" s="8">
        <v>0.4145774106206</v>
      </c>
      <c r="AC104" s="9">
        <v>-9.3594134791620001E-2</v>
      </c>
      <c r="AD104" s="10">
        <v>-9.3627240180959997E-2</v>
      </c>
    </row>
    <row r="105" spans="1:30" x14ac:dyDescent="0.2">
      <c r="A105" s="1">
        <v>86</v>
      </c>
      <c r="B105" t="s">
        <v>4</v>
      </c>
      <c r="C105" t="s">
        <v>73</v>
      </c>
      <c r="D105" s="1" t="s">
        <v>8</v>
      </c>
      <c r="E105" s="1" t="s">
        <v>36</v>
      </c>
      <c r="F105" s="1" t="s">
        <v>39</v>
      </c>
      <c r="G105" s="11">
        <v>0.3990733112955</v>
      </c>
      <c r="H105" s="3">
        <v>0.1856376891481</v>
      </c>
      <c r="I105" s="12">
        <v>-0.12814476559060001</v>
      </c>
      <c r="J105" s="8">
        <v>0.39940218225140001</v>
      </c>
      <c r="K105" s="9">
        <v>0.18926617682620001</v>
      </c>
      <c r="L105" s="10">
        <v>-0.1326472647301</v>
      </c>
      <c r="M105" s="11">
        <v>0.39994594824669999</v>
      </c>
      <c r="N105" s="3">
        <v>0.19321856657440001</v>
      </c>
      <c r="O105" s="12">
        <v>-0.13741536346389999</v>
      </c>
      <c r="P105" s="3">
        <v>2.9087898399999999E-2</v>
      </c>
      <c r="Q105" s="3">
        <v>0.25269591400000002</v>
      </c>
      <c r="R105" s="3">
        <v>-0.30901992900000003</v>
      </c>
      <c r="S105" s="4">
        <f t="shared" si="6"/>
        <v>-2.7236116600000027E-2</v>
      </c>
      <c r="T105">
        <v>8.1972000000000003E-2</v>
      </c>
      <c r="U105">
        <v>-9.8558999999999994E-2</v>
      </c>
      <c r="V105">
        <v>2.2839999999999999E-2</v>
      </c>
      <c r="W105" s="27">
        <f t="shared" si="7"/>
        <v>-1.6249188696098795E-3</v>
      </c>
      <c r="AB105" s="8">
        <v>9.0441404496560004E-2</v>
      </c>
      <c r="AC105" s="9">
        <v>-0.46813232247719999</v>
      </c>
      <c r="AD105" s="10">
        <v>0.18246133229959999</v>
      </c>
    </row>
    <row r="106" spans="1:30" x14ac:dyDescent="0.2">
      <c r="A106" s="1">
        <v>88</v>
      </c>
      <c r="B106" t="s">
        <v>6</v>
      </c>
      <c r="C106" t="s">
        <v>73</v>
      </c>
      <c r="D106" s="1" t="s">
        <v>8</v>
      </c>
      <c r="E106" s="1" t="s">
        <v>41</v>
      </c>
      <c r="F106" s="1" t="s">
        <v>38</v>
      </c>
      <c r="G106" s="11">
        <v>0.3990733112955</v>
      </c>
      <c r="H106" s="3">
        <v>-0.1856376891481</v>
      </c>
      <c r="I106" s="12">
        <v>0.12814476559060001</v>
      </c>
      <c r="J106" s="8">
        <v>0.39940218225140001</v>
      </c>
      <c r="K106" s="9">
        <v>-0.18926617682620001</v>
      </c>
      <c r="L106" s="10">
        <v>0.1326472647301</v>
      </c>
      <c r="M106" s="11">
        <v>0.39994594824669999</v>
      </c>
      <c r="N106" s="3">
        <v>-0.19321856657440001</v>
      </c>
      <c r="O106" s="12">
        <v>0.13741536346389999</v>
      </c>
      <c r="P106" s="3">
        <v>2.9087898399999999E-2</v>
      </c>
      <c r="Q106" s="3">
        <v>-0.25269591400000002</v>
      </c>
      <c r="R106" s="3">
        <v>0.30901992900000003</v>
      </c>
      <c r="S106" s="4">
        <f t="shared" si="6"/>
        <v>8.5411913400000011E-2</v>
      </c>
      <c r="T106">
        <v>8.1972000000000003E-2</v>
      </c>
      <c r="U106">
        <v>9.8558999999999994E-2</v>
      </c>
      <c r="V106">
        <v>-2.2839999999999999E-2</v>
      </c>
      <c r="W106" s="27">
        <f t="shared" si="7"/>
        <v>-1.6249188696098795E-3</v>
      </c>
      <c r="AB106" s="8">
        <v>-9.0441404496560004E-2</v>
      </c>
      <c r="AC106" s="9">
        <v>0.46813232247719999</v>
      </c>
      <c r="AD106" s="10">
        <v>0.18246133229959999</v>
      </c>
    </row>
    <row r="107" spans="1:30" x14ac:dyDescent="0.2">
      <c r="A107" s="32">
        <v>84</v>
      </c>
      <c r="B107" t="s">
        <v>4</v>
      </c>
      <c r="C107" t="s">
        <v>73</v>
      </c>
      <c r="D107" s="1" t="s">
        <v>8</v>
      </c>
      <c r="E107" s="1" t="s">
        <v>41</v>
      </c>
      <c r="F107" s="1" t="s">
        <v>39</v>
      </c>
      <c r="G107" s="11">
        <v>-0.39995716774000001</v>
      </c>
      <c r="H107" s="3">
        <v>0.1932341345918</v>
      </c>
      <c r="I107" s="12">
        <v>0.13742624278929999</v>
      </c>
      <c r="J107" s="8">
        <v>-0.39940218225140001</v>
      </c>
      <c r="K107" s="9">
        <v>0.18926617682620001</v>
      </c>
      <c r="L107" s="10">
        <v>0.1326472647301</v>
      </c>
      <c r="M107" s="11">
        <v>-0.39907216268770002</v>
      </c>
      <c r="N107" s="3">
        <v>0.18564142213449999</v>
      </c>
      <c r="O107" s="12">
        <v>0.1281441792869</v>
      </c>
      <c r="P107" s="3">
        <v>2.9500168399999999E-2</v>
      </c>
      <c r="Q107" s="3">
        <v>-0.25309041500000001</v>
      </c>
      <c r="R107" s="3">
        <v>-0.30940211699999998</v>
      </c>
      <c r="S107" s="4">
        <f t="shared" si="6"/>
        <v>-0.53299236360000002</v>
      </c>
      <c r="T107">
        <v>8.1972000000000003E-2</v>
      </c>
      <c r="U107">
        <v>9.8558999999999994E-2</v>
      </c>
      <c r="V107">
        <v>2.2839999999999999E-2</v>
      </c>
      <c r="W107" s="27">
        <f t="shared" si="7"/>
        <v>-1.6256778589929513E-3</v>
      </c>
      <c r="AB107" s="8">
        <v>9.0441404496560004E-2</v>
      </c>
      <c r="AC107" s="9">
        <v>0.46813232247719999</v>
      </c>
      <c r="AD107" s="10">
        <v>-0.18246133229959999</v>
      </c>
    </row>
    <row r="108" spans="1:30" x14ac:dyDescent="0.2">
      <c r="A108" s="32">
        <v>90</v>
      </c>
      <c r="B108" t="s">
        <v>6</v>
      </c>
      <c r="C108" t="s">
        <v>73</v>
      </c>
      <c r="D108" s="1" t="s">
        <v>8</v>
      </c>
      <c r="E108" s="1" t="s">
        <v>36</v>
      </c>
      <c r="F108" s="1" t="s">
        <v>38</v>
      </c>
      <c r="G108" s="11">
        <v>-0.39995716774000001</v>
      </c>
      <c r="H108" s="3">
        <v>-0.1932341345918</v>
      </c>
      <c r="I108" s="12">
        <v>-0.13742624278929999</v>
      </c>
      <c r="J108" s="8">
        <v>-0.39940218225140001</v>
      </c>
      <c r="K108" s="9">
        <v>-0.18926617682620001</v>
      </c>
      <c r="L108" s="10">
        <v>-0.1326472647301</v>
      </c>
      <c r="M108" s="11">
        <v>-0.39907216268770002</v>
      </c>
      <c r="N108" s="3">
        <v>-0.18564142213449999</v>
      </c>
      <c r="O108" s="12">
        <v>-0.1281441792869</v>
      </c>
      <c r="P108" s="3">
        <v>2.9500168399999999E-2</v>
      </c>
      <c r="Q108" s="3">
        <v>0.25309041500000001</v>
      </c>
      <c r="R108" s="3">
        <v>0.30940211699999998</v>
      </c>
      <c r="S108" s="4">
        <f t="shared" si="6"/>
        <v>0.59199270039999996</v>
      </c>
      <c r="T108">
        <v>8.1972000000000003E-2</v>
      </c>
      <c r="U108">
        <v>-9.8558999999999994E-2</v>
      </c>
      <c r="V108">
        <v>-2.2839999999999999E-2</v>
      </c>
      <c r="W108" s="27">
        <f t="shared" si="7"/>
        <v>-1.6256778589929513E-3</v>
      </c>
      <c r="AB108" s="8">
        <v>-9.0441404496560004E-2</v>
      </c>
      <c r="AC108" s="9">
        <v>-0.46813232247719999</v>
      </c>
      <c r="AD108" s="10">
        <v>-0.18246133229959999</v>
      </c>
    </row>
    <row r="109" spans="1:30" x14ac:dyDescent="0.2">
      <c r="A109" s="1">
        <v>122</v>
      </c>
      <c r="B109" t="s">
        <v>4</v>
      </c>
      <c r="C109" t="s">
        <v>73</v>
      </c>
      <c r="D109" s="1" t="s">
        <v>8</v>
      </c>
      <c r="E109" s="1" t="s">
        <v>36</v>
      </c>
      <c r="F109" s="1" t="s">
        <v>39</v>
      </c>
      <c r="G109" s="11">
        <v>0.39907310445080002</v>
      </c>
      <c r="H109" s="3">
        <v>0.12813554755289999</v>
      </c>
      <c r="I109" s="12">
        <v>-0.18563755554360001</v>
      </c>
      <c r="J109" s="8">
        <v>0.3994058418061</v>
      </c>
      <c r="K109" s="9">
        <v>0.1326419467535</v>
      </c>
      <c r="L109" s="10">
        <v>-0.1892944955227</v>
      </c>
      <c r="M109" s="11">
        <v>0.39994737695589999</v>
      </c>
      <c r="N109" s="3">
        <v>0.13742014584350001</v>
      </c>
      <c r="O109" s="12">
        <v>-0.19321493607820001</v>
      </c>
      <c r="P109" s="3">
        <v>2.9142416800000001E-2</v>
      </c>
      <c r="Q109" s="3">
        <v>0.30948661</v>
      </c>
      <c r="R109" s="3">
        <v>-0.25257935100000001</v>
      </c>
      <c r="S109" s="4">
        <f t="shared" si="6"/>
        <v>8.6049675800000003E-2</v>
      </c>
      <c r="T109">
        <v>8.2004999999999995E-2</v>
      </c>
      <c r="U109">
        <v>-2.2865E-2</v>
      </c>
      <c r="V109">
        <v>9.8783999999999997E-2</v>
      </c>
      <c r="W109" s="27">
        <f t="shared" si="7"/>
        <v>-1.6281219766430776E-3</v>
      </c>
      <c r="AB109" s="8">
        <v>0.18246133229959999</v>
      </c>
      <c r="AC109" s="9">
        <v>9.0441404496560004E-2</v>
      </c>
      <c r="AD109" s="10">
        <v>-0.46813232247719999</v>
      </c>
    </row>
    <row r="110" spans="1:30" x14ac:dyDescent="0.2">
      <c r="A110" s="1">
        <v>124</v>
      </c>
      <c r="B110" t="s">
        <v>6</v>
      </c>
      <c r="C110" t="s">
        <v>73</v>
      </c>
      <c r="D110" s="1" t="s">
        <v>8</v>
      </c>
      <c r="E110" s="1" t="s">
        <v>41</v>
      </c>
      <c r="F110" s="1" t="s">
        <v>38</v>
      </c>
      <c r="G110" s="11">
        <v>0.39907310445080002</v>
      </c>
      <c r="H110" s="3">
        <v>-0.12813554755289999</v>
      </c>
      <c r="I110" s="12">
        <v>0.18563755554360001</v>
      </c>
      <c r="J110" s="8">
        <v>0.3994058418061</v>
      </c>
      <c r="K110" s="9">
        <v>-0.1326419467535</v>
      </c>
      <c r="L110" s="10">
        <v>0.1892944955227</v>
      </c>
      <c r="M110" s="11">
        <v>0.39994737695589999</v>
      </c>
      <c r="N110" s="3">
        <v>-0.13742014584350001</v>
      </c>
      <c r="O110" s="12">
        <v>0.19321493607820001</v>
      </c>
      <c r="P110" s="3">
        <v>2.9142416800000001E-2</v>
      </c>
      <c r="Q110" s="3">
        <v>-0.30948661</v>
      </c>
      <c r="R110" s="3">
        <v>0.25257935100000001</v>
      </c>
      <c r="S110" s="4">
        <f t="shared" si="6"/>
        <v>-2.7764842199999973E-2</v>
      </c>
      <c r="T110">
        <v>8.2004999999999995E-2</v>
      </c>
      <c r="U110">
        <v>2.2865E-2</v>
      </c>
      <c r="V110">
        <v>-9.8783999999999997E-2</v>
      </c>
      <c r="W110" s="27">
        <f t="shared" si="7"/>
        <v>-1.6281219766430776E-3</v>
      </c>
      <c r="AB110" s="8">
        <v>-0.46813232247719999</v>
      </c>
      <c r="AC110" s="9">
        <v>0.18246133229959999</v>
      </c>
      <c r="AD110" s="10">
        <v>9.0441404496560004E-2</v>
      </c>
    </row>
    <row r="111" spans="1:30" x14ac:dyDescent="0.2">
      <c r="A111" s="32">
        <v>120</v>
      </c>
      <c r="B111" t="s">
        <v>4</v>
      </c>
      <c r="C111" t="s">
        <v>73</v>
      </c>
      <c r="D111" s="1" t="s">
        <v>8</v>
      </c>
      <c r="E111" s="1" t="s">
        <v>41</v>
      </c>
      <c r="F111" s="1" t="s">
        <v>39</v>
      </c>
      <c r="G111" s="11">
        <v>-0.3999556207344</v>
      </c>
      <c r="H111" s="3">
        <v>0.13743469678600001</v>
      </c>
      <c r="I111" s="12">
        <v>0.19322559316099999</v>
      </c>
      <c r="J111" s="8">
        <v>-0.3994058418061</v>
      </c>
      <c r="K111" s="9">
        <v>0.1326419467535</v>
      </c>
      <c r="L111" s="10">
        <v>0.1892944955227</v>
      </c>
      <c r="M111" s="11">
        <v>-0.39907223866579999</v>
      </c>
      <c r="N111" s="3">
        <v>0.12814138678869999</v>
      </c>
      <c r="O111" s="12">
        <v>0.18563954196240001</v>
      </c>
      <c r="P111" s="3">
        <v>2.9446068999999998E-2</v>
      </c>
      <c r="Q111" s="3">
        <v>-0.30977700000000002</v>
      </c>
      <c r="R111" s="3">
        <v>-0.25286837299999998</v>
      </c>
      <c r="S111" s="4">
        <f t="shared" si="6"/>
        <v>-0.53319930400000004</v>
      </c>
      <c r="T111">
        <v>8.2004999999999995E-2</v>
      </c>
      <c r="U111">
        <v>2.2865E-2</v>
      </c>
      <c r="V111">
        <v>9.8783999999999997E-2</v>
      </c>
      <c r="W111" s="27">
        <f t="shared" si="7"/>
        <v>-1.6286872285937719E-3</v>
      </c>
      <c r="AB111" s="8">
        <v>-0.18246133229959999</v>
      </c>
      <c r="AC111" s="9">
        <v>-9.0441404496560004E-2</v>
      </c>
      <c r="AD111" s="10">
        <v>-0.46813232247719999</v>
      </c>
    </row>
    <row r="112" spans="1:30" x14ac:dyDescent="0.2">
      <c r="A112" s="32">
        <v>126</v>
      </c>
      <c r="B112" t="s">
        <v>6</v>
      </c>
      <c r="C112" t="s">
        <v>73</v>
      </c>
      <c r="D112" s="1" t="s">
        <v>8</v>
      </c>
      <c r="E112" s="1" t="s">
        <v>36</v>
      </c>
      <c r="F112" s="1" t="s">
        <v>38</v>
      </c>
      <c r="G112" s="11">
        <v>-0.3999556207344</v>
      </c>
      <c r="H112" s="3">
        <v>-0.13743469678600001</v>
      </c>
      <c r="I112" s="12">
        <v>-0.19322559316099999</v>
      </c>
      <c r="J112" s="8">
        <v>-0.3994058418061</v>
      </c>
      <c r="K112" s="9">
        <v>-0.1326419467535</v>
      </c>
      <c r="L112" s="10">
        <v>-0.1892944955227</v>
      </c>
      <c r="M112" s="11">
        <v>-0.39907223866579999</v>
      </c>
      <c r="N112" s="3">
        <v>-0.12814138678869999</v>
      </c>
      <c r="O112" s="12">
        <v>-0.18563954196240001</v>
      </c>
      <c r="P112" s="3">
        <v>2.9446068999999998E-2</v>
      </c>
      <c r="Q112" s="3">
        <v>0.30977700000000002</v>
      </c>
      <c r="R112" s="3">
        <v>0.25286837299999998</v>
      </c>
      <c r="S112" s="4">
        <f t="shared" si="6"/>
        <v>0.59209144200000008</v>
      </c>
      <c r="T112">
        <v>8.2004999999999995E-2</v>
      </c>
      <c r="U112">
        <v>-2.2865E-2</v>
      </c>
      <c r="V112">
        <v>-9.8783999999999997E-2</v>
      </c>
      <c r="W112" s="27">
        <f t="shared" si="7"/>
        <v>-1.6286872285937719E-3</v>
      </c>
      <c r="AB112" s="8">
        <v>0.46813232247719999</v>
      </c>
      <c r="AC112" s="9">
        <v>0.18246133229959999</v>
      </c>
      <c r="AD112" s="10">
        <v>-9.0441404496560004E-2</v>
      </c>
    </row>
    <row r="113" spans="1:30" x14ac:dyDescent="0.2">
      <c r="A113" s="1">
        <v>72</v>
      </c>
      <c r="B113" t="s">
        <v>4</v>
      </c>
      <c r="C113" t="s">
        <v>72</v>
      </c>
      <c r="D113" s="1" t="s">
        <v>8</v>
      </c>
      <c r="E113" s="1" t="s">
        <v>41</v>
      </c>
      <c r="F113" s="1" t="s">
        <v>39</v>
      </c>
      <c r="G113" s="11">
        <v>0.49182484867699999</v>
      </c>
      <c r="H113" s="3">
        <v>0.12567841844569999</v>
      </c>
      <c r="I113" s="12">
        <v>0.12567269057899999</v>
      </c>
      <c r="J113" s="8">
        <v>0.49222408932669998</v>
      </c>
      <c r="K113" s="9">
        <v>0.12211295353190001</v>
      </c>
      <c r="L113" s="10">
        <v>0.1221392823877</v>
      </c>
      <c r="M113" s="11">
        <v>0.492536065942</v>
      </c>
      <c r="N113" s="3">
        <v>0.11866772670509999</v>
      </c>
      <c r="O113" s="12">
        <v>0.118664795253</v>
      </c>
      <c r="P113" s="3">
        <v>2.3707242199999999E-2</v>
      </c>
      <c r="Q113" s="3">
        <v>-0.23368972499999999</v>
      </c>
      <c r="R113" s="3">
        <v>-0.23359651100000001</v>
      </c>
      <c r="S113" s="4">
        <f t="shared" si="6"/>
        <v>-0.44357899379999999</v>
      </c>
      <c r="T113">
        <v>0.24848000000000001</v>
      </c>
      <c r="U113">
        <v>8.0548999999999996E-2</v>
      </c>
      <c r="V113">
        <v>8.0443000000000001E-2</v>
      </c>
      <c r="W113" s="27">
        <f t="shared" si="7"/>
        <v>-1.7427441927913112E-3</v>
      </c>
      <c r="AB113" s="8">
        <v>0.18246133229959999</v>
      </c>
      <c r="AC113" s="9">
        <v>-9.0441404496560004E-2</v>
      </c>
      <c r="AD113" s="10">
        <v>0.46813232247719999</v>
      </c>
    </row>
    <row r="114" spans="1:30" x14ac:dyDescent="0.2">
      <c r="A114" s="32">
        <v>78</v>
      </c>
      <c r="B114" t="s">
        <v>6</v>
      </c>
      <c r="C114" t="s">
        <v>72</v>
      </c>
      <c r="D114" s="1" t="s">
        <v>8</v>
      </c>
      <c r="E114" s="1" t="s">
        <v>36</v>
      </c>
      <c r="F114" s="1" t="s">
        <v>38</v>
      </c>
      <c r="G114" s="11">
        <v>0.49182484867699999</v>
      </c>
      <c r="H114" s="3">
        <v>-0.12567841844569999</v>
      </c>
      <c r="I114" s="12">
        <v>-0.12567269057899999</v>
      </c>
      <c r="J114" s="8">
        <v>0.49222408932669998</v>
      </c>
      <c r="K114" s="9">
        <v>-0.12211295353190001</v>
      </c>
      <c r="L114" s="10">
        <v>-0.1221392823877</v>
      </c>
      <c r="M114" s="11">
        <v>0.492536065942</v>
      </c>
      <c r="N114" s="3">
        <v>-0.11866772670509999</v>
      </c>
      <c r="O114" s="12">
        <v>-0.118664795253</v>
      </c>
      <c r="P114" s="3">
        <v>2.3707242199999999E-2</v>
      </c>
      <c r="Q114" s="3">
        <v>0.23368972499999999</v>
      </c>
      <c r="R114" s="3">
        <v>0.23359651100000001</v>
      </c>
      <c r="S114" s="4">
        <f t="shared" si="6"/>
        <v>0.4909934782</v>
      </c>
      <c r="T114">
        <v>0.24848000000000001</v>
      </c>
      <c r="U114">
        <v>-8.0548999999999996E-2</v>
      </c>
      <c r="V114">
        <v>-8.0443000000000001E-2</v>
      </c>
      <c r="W114" s="27">
        <f t="shared" si="7"/>
        <v>-1.7427441927913112E-3</v>
      </c>
      <c r="AB114" s="8">
        <v>0.46813232247719999</v>
      </c>
      <c r="AC114" s="9">
        <v>-0.18246133229959999</v>
      </c>
      <c r="AD114" s="10">
        <v>9.0441404496560004E-2</v>
      </c>
    </row>
    <row r="115" spans="1:30" x14ac:dyDescent="0.2">
      <c r="A115" s="1">
        <v>74</v>
      </c>
      <c r="B115" t="s">
        <v>4</v>
      </c>
      <c r="C115" t="s">
        <v>72</v>
      </c>
      <c r="D115" s="1" t="s">
        <v>8</v>
      </c>
      <c r="E115" s="1" t="s">
        <v>36</v>
      </c>
      <c r="F115" s="1" t="s">
        <v>39</v>
      </c>
      <c r="G115" s="11">
        <v>-0.49253605253940003</v>
      </c>
      <c r="H115" s="3">
        <v>0.1186629660859</v>
      </c>
      <c r="I115" s="12">
        <v>-0.118661188894</v>
      </c>
      <c r="J115" s="8">
        <v>-0.49222408932669998</v>
      </c>
      <c r="K115" s="9">
        <v>0.12211295353190001</v>
      </c>
      <c r="L115" s="10">
        <v>-0.1221392823877</v>
      </c>
      <c r="M115" s="11">
        <v>-0.49182494710039998</v>
      </c>
      <c r="N115" s="3">
        <v>0.1256794461747</v>
      </c>
      <c r="O115" s="12">
        <v>-0.12567298845800001</v>
      </c>
      <c r="P115" s="3">
        <v>2.37035146E-2</v>
      </c>
      <c r="Q115" s="3">
        <v>0.23388266999999999</v>
      </c>
      <c r="R115" s="3">
        <v>-0.23372665200000001</v>
      </c>
      <c r="S115" s="4">
        <f t="shared" si="6"/>
        <v>2.3859532599999983E-2</v>
      </c>
      <c r="T115">
        <v>0.24848000000000001</v>
      </c>
      <c r="U115">
        <v>-8.0548999999999996E-2</v>
      </c>
      <c r="V115">
        <v>8.0443000000000001E-2</v>
      </c>
      <c r="W115" s="27">
        <f t="shared" si="7"/>
        <v>-1.7442239529253968E-3</v>
      </c>
      <c r="AB115" s="8">
        <v>-0.18246133229959999</v>
      </c>
      <c r="AC115" s="9">
        <v>9.0441404496560004E-2</v>
      </c>
      <c r="AD115" s="10">
        <v>0.46813232247719999</v>
      </c>
    </row>
    <row r="116" spans="1:30" x14ac:dyDescent="0.2">
      <c r="A116" s="1">
        <v>76</v>
      </c>
      <c r="B116" t="s">
        <v>6</v>
      </c>
      <c r="C116" t="s">
        <v>72</v>
      </c>
      <c r="D116" s="1" t="s">
        <v>8</v>
      </c>
      <c r="E116" s="1" t="s">
        <v>41</v>
      </c>
      <c r="F116" s="1" t="s">
        <v>38</v>
      </c>
      <c r="G116" s="11">
        <v>-0.49253605253940003</v>
      </c>
      <c r="H116" s="3">
        <v>-0.1186629660859</v>
      </c>
      <c r="I116" s="12">
        <v>0.118661188894</v>
      </c>
      <c r="J116" s="8">
        <v>-0.49222408932669998</v>
      </c>
      <c r="K116" s="9">
        <v>-0.12211295353190001</v>
      </c>
      <c r="L116" s="10">
        <v>0.1221392823877</v>
      </c>
      <c r="M116" s="11">
        <v>-0.49182494710039998</v>
      </c>
      <c r="N116" s="3">
        <v>-0.1256794461747</v>
      </c>
      <c r="O116" s="12">
        <v>0.12567298845800001</v>
      </c>
      <c r="P116" s="3">
        <v>2.37035146E-2</v>
      </c>
      <c r="Q116" s="3">
        <v>-0.23388266999999999</v>
      </c>
      <c r="R116" s="3">
        <v>0.23372665200000001</v>
      </c>
      <c r="S116" s="4">
        <f t="shared" si="6"/>
        <v>2.3547496600000023E-2</v>
      </c>
      <c r="T116">
        <v>0.24848000000000001</v>
      </c>
      <c r="U116">
        <v>8.0548999999999996E-2</v>
      </c>
      <c r="V116">
        <v>-8.0443000000000001E-2</v>
      </c>
      <c r="W116" s="27">
        <f t="shared" si="7"/>
        <v>-1.7442239529253968E-3</v>
      </c>
      <c r="AB116" s="8">
        <v>-0.46813232247719999</v>
      </c>
      <c r="AC116" s="9">
        <v>-0.18246133229959999</v>
      </c>
      <c r="AD116" s="10">
        <v>-9.0441404496560004E-2</v>
      </c>
    </row>
    <row r="117" spans="1:30" x14ac:dyDescent="0.2">
      <c r="A117" s="1">
        <v>128</v>
      </c>
      <c r="B117" s="20" t="s">
        <v>4</v>
      </c>
      <c r="C117" t="s">
        <v>9</v>
      </c>
      <c r="D117" s="1" t="s">
        <v>9</v>
      </c>
      <c r="E117" s="1" t="s">
        <v>36</v>
      </c>
      <c r="F117" s="1" t="s">
        <v>40</v>
      </c>
      <c r="G117" s="11">
        <v>-0.18261579405260001</v>
      </c>
      <c r="H117" s="3">
        <v>0.46769945052939998</v>
      </c>
      <c r="I117" s="12">
        <v>8.9383529124910002E-2</v>
      </c>
      <c r="J117" s="8">
        <v>-0.1825027600295</v>
      </c>
      <c r="K117" s="9">
        <v>0.46813807052079998</v>
      </c>
      <c r="L117" s="10">
        <v>9.0437359395699995E-2</v>
      </c>
      <c r="M117" s="11">
        <v>-0.18223018811229999</v>
      </c>
      <c r="N117" s="3">
        <v>0.46852273556390001</v>
      </c>
      <c r="O117" s="12">
        <v>9.1421232172020001E-2</v>
      </c>
      <c r="P117" s="3">
        <v>1.28535313E-2</v>
      </c>
      <c r="Q117" s="3">
        <v>2.7442834499999999E-2</v>
      </c>
      <c r="R117" s="3">
        <v>6.7923434899999996E-2</v>
      </c>
      <c r="S117" s="4">
        <f t="shared" si="6"/>
        <v>0.10821980069999999</v>
      </c>
      <c r="T117">
        <v>-1.0301</v>
      </c>
      <c r="U117">
        <v>7.6592999999999994E-2</v>
      </c>
      <c r="V117">
        <v>-0.59328999999999998</v>
      </c>
      <c r="W117" s="27">
        <f t="shared" si="7"/>
        <v>-2.8256663801029726E-3</v>
      </c>
      <c r="AB117" s="8">
        <v>0.1892944955227</v>
      </c>
      <c r="AC117" s="9">
        <v>-0.3994058418061</v>
      </c>
      <c r="AD117" s="10">
        <v>0.1326419467535</v>
      </c>
    </row>
    <row r="118" spans="1:30" x14ac:dyDescent="0.2">
      <c r="A118" s="1">
        <v>130</v>
      </c>
      <c r="B118" s="20" t="s">
        <v>6</v>
      </c>
      <c r="C118" t="s">
        <v>9</v>
      </c>
      <c r="D118" s="1" t="s">
        <v>9</v>
      </c>
      <c r="E118" s="1" t="s">
        <v>41</v>
      </c>
      <c r="F118" s="1" t="s">
        <v>40</v>
      </c>
      <c r="G118" s="11">
        <v>-0.18261579405260001</v>
      </c>
      <c r="H118" s="3">
        <v>-0.46769945052939998</v>
      </c>
      <c r="I118" s="12">
        <v>-8.9383529124910002E-2</v>
      </c>
      <c r="J118" s="8">
        <v>-0.1825027600295</v>
      </c>
      <c r="K118" s="9">
        <v>-0.46813807052079998</v>
      </c>
      <c r="L118" s="10">
        <v>-9.0437359395699995E-2</v>
      </c>
      <c r="M118" s="11">
        <v>-0.18223018811229999</v>
      </c>
      <c r="N118" s="3">
        <v>-0.46852273556390001</v>
      </c>
      <c r="O118" s="12">
        <v>-9.1421232172020001E-2</v>
      </c>
      <c r="P118" s="3">
        <v>1.28535313E-2</v>
      </c>
      <c r="Q118" s="3">
        <v>-2.7442834499999999E-2</v>
      </c>
      <c r="R118" s="3">
        <v>-6.7923434899999996E-2</v>
      </c>
      <c r="S118" s="4">
        <f t="shared" si="6"/>
        <v>-8.2512738099999997E-2</v>
      </c>
      <c r="T118">
        <v>-1.0301</v>
      </c>
      <c r="U118">
        <v>-7.6592999999999994E-2</v>
      </c>
      <c r="V118">
        <v>0.59328999999999998</v>
      </c>
      <c r="W118" s="27">
        <f t="shared" si="7"/>
        <v>-2.8256663801029726E-3</v>
      </c>
      <c r="AB118" s="8">
        <v>-0.1892944955227</v>
      </c>
      <c r="AC118" s="9">
        <v>0.3994058418061</v>
      </c>
      <c r="AD118" s="10">
        <v>0.1326419467535</v>
      </c>
    </row>
    <row r="119" spans="1:30" x14ac:dyDescent="0.2">
      <c r="A119" s="1">
        <v>127</v>
      </c>
      <c r="B119" s="20" t="s">
        <v>4</v>
      </c>
      <c r="C119" t="s">
        <v>9</v>
      </c>
      <c r="D119" s="1" t="s">
        <v>9</v>
      </c>
      <c r="E119" s="1" t="s">
        <v>36</v>
      </c>
      <c r="F119" s="1" t="s">
        <v>37</v>
      </c>
      <c r="G119" s="11">
        <v>0.18223176670159999</v>
      </c>
      <c r="H119" s="3">
        <v>-0.4685275179324</v>
      </c>
      <c r="I119" s="12">
        <v>9.1424935244E-2</v>
      </c>
      <c r="J119" s="8">
        <v>0.1825027600295</v>
      </c>
      <c r="K119" s="9">
        <v>-0.46813807052079998</v>
      </c>
      <c r="L119" s="10">
        <v>9.0437359395699995E-2</v>
      </c>
      <c r="M119" s="11">
        <v>0.18261998849989999</v>
      </c>
      <c r="N119" s="3">
        <v>-0.46771145481449999</v>
      </c>
      <c r="O119" s="12">
        <v>8.9389623170529994E-2</v>
      </c>
      <c r="P119" s="3">
        <v>1.2940726600000001E-2</v>
      </c>
      <c r="Q119" s="3">
        <v>2.72021039E-2</v>
      </c>
      <c r="R119" s="3">
        <v>-6.7843735799999999E-2</v>
      </c>
      <c r="S119" s="4">
        <f t="shared" si="6"/>
        <v>-2.7700905299999995E-2</v>
      </c>
      <c r="T119">
        <v>-1.0301</v>
      </c>
      <c r="U119">
        <v>7.6592999999999994E-2</v>
      </c>
      <c r="V119">
        <v>0.59328999999999998</v>
      </c>
      <c r="W119" s="27">
        <f t="shared" si="7"/>
        <v>-2.8290159420340114E-3</v>
      </c>
      <c r="AB119" s="8">
        <v>0.1892944955227</v>
      </c>
      <c r="AC119" s="9">
        <v>0.3994058418061</v>
      </c>
      <c r="AD119" s="10">
        <v>-0.1326419467535</v>
      </c>
    </row>
    <row r="120" spans="1:30" x14ac:dyDescent="0.2">
      <c r="A120" s="1">
        <v>129</v>
      </c>
      <c r="B120" s="20" t="s">
        <v>6</v>
      </c>
      <c r="C120" t="s">
        <v>9</v>
      </c>
      <c r="D120" s="1" t="s">
        <v>9</v>
      </c>
      <c r="E120" s="1" t="s">
        <v>41</v>
      </c>
      <c r="F120" s="1" t="s">
        <v>37</v>
      </c>
      <c r="G120" s="11">
        <v>0.18223176670159999</v>
      </c>
      <c r="H120" s="3">
        <v>0.4685275179324</v>
      </c>
      <c r="I120" s="12">
        <v>-9.1424935244E-2</v>
      </c>
      <c r="J120" s="8">
        <v>0.1825027600295</v>
      </c>
      <c r="K120" s="9">
        <v>0.46813807052079998</v>
      </c>
      <c r="L120" s="10">
        <v>-9.0437359395699995E-2</v>
      </c>
      <c r="M120" s="11">
        <v>0.18261998849989999</v>
      </c>
      <c r="N120" s="3">
        <v>0.46771145481449999</v>
      </c>
      <c r="O120" s="12">
        <v>-8.9389623170529994E-2</v>
      </c>
      <c r="P120" s="3">
        <v>1.2940726600000001E-2</v>
      </c>
      <c r="Q120" s="3">
        <v>-2.72021039E-2</v>
      </c>
      <c r="R120" s="3">
        <v>6.7843735799999999E-2</v>
      </c>
      <c r="S120" s="4">
        <f t="shared" si="6"/>
        <v>5.3582358499999996E-2</v>
      </c>
      <c r="T120">
        <v>-1.0301</v>
      </c>
      <c r="U120">
        <v>-7.6592999999999994E-2</v>
      </c>
      <c r="V120">
        <v>-0.59328999999999998</v>
      </c>
      <c r="W120" s="27">
        <f t="shared" si="7"/>
        <v>-2.8290159420340114E-3</v>
      </c>
      <c r="AB120" s="8">
        <v>-0.1892944955227</v>
      </c>
      <c r="AC120" s="9">
        <v>-0.3994058418061</v>
      </c>
      <c r="AD120" s="10">
        <v>-0.1326419467535</v>
      </c>
    </row>
    <row r="121" spans="1:30" x14ac:dyDescent="0.2">
      <c r="A121" s="1">
        <v>109</v>
      </c>
      <c r="B121" s="20" t="s">
        <v>4</v>
      </c>
      <c r="C121" t="s">
        <v>9</v>
      </c>
      <c r="D121" s="1" t="s">
        <v>9</v>
      </c>
      <c r="E121" s="1" t="s">
        <v>39</v>
      </c>
      <c r="F121" s="1" t="s">
        <v>37</v>
      </c>
      <c r="G121" s="11">
        <v>-0.1826276869781</v>
      </c>
      <c r="H121" s="3">
        <v>-8.9390825741050006E-2</v>
      </c>
      <c r="I121" s="12">
        <v>-0.46771264937739998</v>
      </c>
      <c r="J121" s="8">
        <v>-0.18246133229959999</v>
      </c>
      <c r="K121" s="9">
        <v>-9.0441404496560004E-2</v>
      </c>
      <c r="L121" s="10">
        <v>-0.46813232247719999</v>
      </c>
      <c r="M121" s="11">
        <v>-0.18223404453129999</v>
      </c>
      <c r="N121" s="3">
        <v>-9.141783354737E-2</v>
      </c>
      <c r="O121" s="12">
        <v>-0.46851957006529998</v>
      </c>
      <c r="P121" s="3">
        <v>1.31214149E-2</v>
      </c>
      <c r="Q121" s="3">
        <v>-6.7566926900000004E-2</v>
      </c>
      <c r="R121" s="3">
        <v>-2.6897356300000001E-2</v>
      </c>
      <c r="S121" s="4">
        <f t="shared" si="6"/>
        <v>-8.134286830000001E-2</v>
      </c>
      <c r="T121">
        <v>-1.0291999999999999</v>
      </c>
      <c r="U121">
        <v>0.59328999999999998</v>
      </c>
      <c r="V121">
        <v>-7.6670000000000002E-2</v>
      </c>
      <c r="W121" s="27">
        <f t="shared" si="7"/>
        <v>-2.8307387079124779E-3</v>
      </c>
      <c r="AB121" s="8">
        <v>0.1326419467535</v>
      </c>
      <c r="AC121" s="9">
        <v>0.1892944955227</v>
      </c>
      <c r="AD121" s="10">
        <v>-0.3994058418061</v>
      </c>
    </row>
    <row r="122" spans="1:30" x14ac:dyDescent="0.2">
      <c r="A122" s="1">
        <v>113</v>
      </c>
      <c r="B122" s="20" t="s">
        <v>6</v>
      </c>
      <c r="C122" t="s">
        <v>9</v>
      </c>
      <c r="D122" s="1" t="s">
        <v>9</v>
      </c>
      <c r="E122" s="1" t="s">
        <v>37</v>
      </c>
      <c r="F122" s="1" t="s">
        <v>38</v>
      </c>
      <c r="G122" s="11">
        <v>-0.1826276869781</v>
      </c>
      <c r="H122" s="3">
        <v>8.9390825741050006E-2</v>
      </c>
      <c r="I122" s="12">
        <v>0.46771264937739998</v>
      </c>
      <c r="J122" s="8">
        <v>-0.18246133229959999</v>
      </c>
      <c r="K122" s="9">
        <v>9.0441404496560004E-2</v>
      </c>
      <c r="L122" s="10">
        <v>0.46813232247719999</v>
      </c>
      <c r="M122" s="11">
        <v>-0.18223404453129999</v>
      </c>
      <c r="N122" s="3">
        <v>9.141783354737E-2</v>
      </c>
      <c r="O122" s="12">
        <v>0.46851957006529998</v>
      </c>
      <c r="P122" s="3">
        <v>1.31214149E-2</v>
      </c>
      <c r="Q122" s="3">
        <v>6.7566926900000004E-2</v>
      </c>
      <c r="R122" s="3">
        <v>2.6897356300000001E-2</v>
      </c>
      <c r="S122" s="4">
        <f t="shared" si="6"/>
        <v>0.10758569810000002</v>
      </c>
      <c r="T122">
        <v>-1.0291999999999999</v>
      </c>
      <c r="U122">
        <v>-0.59328999999999998</v>
      </c>
      <c r="V122">
        <v>7.6670000000000002E-2</v>
      </c>
      <c r="W122" s="27">
        <f t="shared" si="7"/>
        <v>-2.8307387079124779E-3</v>
      </c>
      <c r="AB122" s="8">
        <v>-0.3994058418061</v>
      </c>
      <c r="AC122" s="9">
        <v>0.1326419467535</v>
      </c>
      <c r="AD122" s="10">
        <v>0.1892944955227</v>
      </c>
    </row>
    <row r="123" spans="1:30" x14ac:dyDescent="0.2">
      <c r="A123" s="1">
        <v>107</v>
      </c>
      <c r="B123" s="20" t="s">
        <v>4</v>
      </c>
      <c r="C123" t="s">
        <v>9</v>
      </c>
      <c r="D123" s="1" t="s">
        <v>9</v>
      </c>
      <c r="E123" s="1" t="s">
        <v>40</v>
      </c>
      <c r="F123" s="1" t="s">
        <v>38</v>
      </c>
      <c r="G123" s="11">
        <v>0.1822288362585</v>
      </c>
      <c r="H123" s="3">
        <v>9.1414689279130004E-2</v>
      </c>
      <c r="I123" s="12">
        <v>-0.46851459342349999</v>
      </c>
      <c r="J123" s="8">
        <v>0.18246133229959999</v>
      </c>
      <c r="K123" s="9">
        <v>9.0441404496560004E-2</v>
      </c>
      <c r="L123" s="10">
        <v>-0.46813232247719999</v>
      </c>
      <c r="M123" s="11">
        <v>0.18262381609350001</v>
      </c>
      <c r="N123" s="3">
        <v>8.9387434233329996E-2</v>
      </c>
      <c r="O123" s="12">
        <v>-0.46771115516619999</v>
      </c>
      <c r="P123" s="3">
        <v>1.31659945E-2</v>
      </c>
      <c r="Q123" s="3">
        <v>-6.7575168199999994E-2</v>
      </c>
      <c r="R123" s="3">
        <v>2.6781275199999999E-2</v>
      </c>
      <c r="S123" s="4">
        <f t="shared" si="6"/>
        <v>-2.7627898499999994E-2</v>
      </c>
      <c r="T123">
        <v>-1.0291999999999999</v>
      </c>
      <c r="U123">
        <v>0.59328999999999998</v>
      </c>
      <c r="V123">
        <v>7.6670000000000002E-2</v>
      </c>
      <c r="W123" s="27">
        <f t="shared" si="7"/>
        <v>-2.834016704429166E-3</v>
      </c>
      <c r="AB123" s="8">
        <v>-0.1326419467535</v>
      </c>
      <c r="AC123" s="9">
        <v>-0.1892944955227</v>
      </c>
      <c r="AD123" s="10">
        <v>-0.3994058418061</v>
      </c>
    </row>
    <row r="124" spans="1:30" x14ac:dyDescent="0.2">
      <c r="A124" s="1">
        <v>111</v>
      </c>
      <c r="B124" s="20" t="s">
        <v>6</v>
      </c>
      <c r="C124" t="s">
        <v>9</v>
      </c>
      <c r="D124" s="1" t="s">
        <v>9</v>
      </c>
      <c r="E124" s="1" t="s">
        <v>40</v>
      </c>
      <c r="F124" s="1" t="s">
        <v>39</v>
      </c>
      <c r="G124" s="11">
        <v>0.1822288362585</v>
      </c>
      <c r="H124" s="3">
        <v>-9.1414689279130004E-2</v>
      </c>
      <c r="I124" s="12">
        <v>0.46851459342349999</v>
      </c>
      <c r="J124" s="8">
        <v>0.18246133229959999</v>
      </c>
      <c r="K124" s="9">
        <v>-9.0441404496560004E-2</v>
      </c>
      <c r="L124" s="10">
        <v>0.46813232247719999</v>
      </c>
      <c r="M124" s="11">
        <v>0.18262381609350001</v>
      </c>
      <c r="N124" s="3">
        <v>-8.9387434233329996E-2</v>
      </c>
      <c r="O124" s="12">
        <v>0.46771115516619999</v>
      </c>
      <c r="P124" s="3">
        <v>1.31659945E-2</v>
      </c>
      <c r="Q124" s="3">
        <v>6.7575168199999994E-2</v>
      </c>
      <c r="R124" s="3">
        <v>-2.6781275199999999E-2</v>
      </c>
      <c r="S124" s="4">
        <f t="shared" si="6"/>
        <v>5.3959887499999998E-2</v>
      </c>
      <c r="T124">
        <v>-1.0291999999999999</v>
      </c>
      <c r="U124">
        <v>-0.59328999999999998</v>
      </c>
      <c r="V124">
        <v>-7.6670000000000002E-2</v>
      </c>
      <c r="W124" s="27">
        <f t="shared" si="7"/>
        <v>-2.834016704429166E-3</v>
      </c>
      <c r="AB124" s="8">
        <v>0.3994058418061</v>
      </c>
      <c r="AC124" s="9">
        <v>0.1326419467535</v>
      </c>
      <c r="AD124" s="10">
        <v>-0.1892944955227</v>
      </c>
    </row>
    <row r="125" spans="1:30" ht="17" customHeight="1" x14ac:dyDescent="0.2">
      <c r="A125" s="32">
        <v>38</v>
      </c>
      <c r="B125" s="20" t="s">
        <v>4</v>
      </c>
      <c r="C125" t="s">
        <v>77</v>
      </c>
      <c r="D125" s="1" t="s">
        <v>5</v>
      </c>
      <c r="E125" s="33" t="s">
        <v>36</v>
      </c>
      <c r="F125" s="33" t="s">
        <v>40</v>
      </c>
      <c r="G125" s="11">
        <v>-0.1214373889962</v>
      </c>
      <c r="H125" s="3">
        <v>-0.36733896373160002</v>
      </c>
      <c r="I125" s="12">
        <v>0.12946321292329999</v>
      </c>
      <c r="J125" s="8">
        <v>-0.1232514360974</v>
      </c>
      <c r="K125" s="9">
        <v>-0.36602972343939999</v>
      </c>
      <c r="L125" s="10">
        <v>0.1231473059647</v>
      </c>
      <c r="M125" s="11">
        <v>-0.1253493186312</v>
      </c>
      <c r="N125" s="3">
        <v>-0.36467695431149999</v>
      </c>
      <c r="O125" s="12">
        <v>0.1164775777519</v>
      </c>
      <c r="P125" s="3">
        <v>-0.130397654</v>
      </c>
      <c r="Q125" s="3">
        <v>8.8733647299999996E-2</v>
      </c>
      <c r="R125" s="3">
        <v>-0.43285450599999997</v>
      </c>
      <c r="S125" s="4">
        <f t="shared" si="6"/>
        <v>-0.47451851270000001</v>
      </c>
      <c r="T125">
        <v>6.3294000000000003E-2</v>
      </c>
      <c r="U125">
        <v>2.6601E-2</v>
      </c>
      <c r="V125">
        <v>0.12075</v>
      </c>
      <c r="W125" s="27">
        <f t="shared" si="7"/>
        <v>-3.1950134134679778E-3</v>
      </c>
      <c r="AB125" s="8">
        <v>0.1326419467535</v>
      </c>
      <c r="AC125" s="9">
        <v>-0.1892944955227</v>
      </c>
      <c r="AD125" s="10">
        <v>0.3994058418061</v>
      </c>
    </row>
    <row r="126" spans="1:30" x14ac:dyDescent="0.2">
      <c r="A126" s="1">
        <v>40</v>
      </c>
      <c r="B126" s="20" t="s">
        <v>6</v>
      </c>
      <c r="C126" t="s">
        <v>77</v>
      </c>
      <c r="D126" s="1" t="s">
        <v>5</v>
      </c>
      <c r="E126" s="1" t="s">
        <v>41</v>
      </c>
      <c r="F126" s="1" t="s">
        <v>40</v>
      </c>
      <c r="G126" s="11">
        <v>-0.1214373889962</v>
      </c>
      <c r="H126" s="3">
        <v>0.36733896373160002</v>
      </c>
      <c r="I126" s="12">
        <v>-0.12946321292329999</v>
      </c>
      <c r="J126" s="8">
        <v>-0.1232514360974</v>
      </c>
      <c r="K126" s="9">
        <v>0.36602972343939999</v>
      </c>
      <c r="L126" s="10">
        <v>-0.1231473059647</v>
      </c>
      <c r="M126" s="11">
        <v>-0.1253493186312</v>
      </c>
      <c r="N126" s="3">
        <v>0.36467695431149999</v>
      </c>
      <c r="O126" s="12">
        <v>-0.1164775777519</v>
      </c>
      <c r="P126" s="3">
        <v>-0.130397654</v>
      </c>
      <c r="Q126" s="3">
        <v>-8.8733647299999996E-2</v>
      </c>
      <c r="R126" s="3">
        <v>0.43285450599999997</v>
      </c>
      <c r="S126" s="4">
        <f t="shared" si="6"/>
        <v>0.21372320469999997</v>
      </c>
      <c r="T126">
        <v>6.3294000000000003E-2</v>
      </c>
      <c r="U126">
        <v>-2.6601E-2</v>
      </c>
      <c r="V126">
        <v>-0.12075</v>
      </c>
      <c r="W126" s="27">
        <f t="shared" si="7"/>
        <v>-3.1950134134679778E-3</v>
      </c>
      <c r="AB126" s="8">
        <v>0.3994058418061</v>
      </c>
      <c r="AC126" s="9">
        <v>-0.1326419467535</v>
      </c>
      <c r="AD126" s="10">
        <v>0.1892944955227</v>
      </c>
    </row>
    <row r="127" spans="1:30" x14ac:dyDescent="0.2">
      <c r="A127" s="1">
        <v>37</v>
      </c>
      <c r="B127" s="20" t="s">
        <v>4</v>
      </c>
      <c r="C127" t="s">
        <v>77</v>
      </c>
      <c r="D127" s="1" t="s">
        <v>5</v>
      </c>
      <c r="E127" s="1" t="s">
        <v>36</v>
      </c>
      <c r="F127" s="1" t="s">
        <v>37</v>
      </c>
      <c r="G127" s="11">
        <v>0.1253702427867</v>
      </c>
      <c r="H127" s="3">
        <v>0.36468044005150002</v>
      </c>
      <c r="I127" s="12">
        <v>0.1164028634848</v>
      </c>
      <c r="J127" s="8">
        <v>0.1232514360974</v>
      </c>
      <c r="K127" s="9">
        <v>0.36602972343939999</v>
      </c>
      <c r="L127" s="10">
        <v>0.1231473059647</v>
      </c>
      <c r="M127" s="11">
        <v>0.1214233185264</v>
      </c>
      <c r="N127" s="3">
        <v>0.3673394342322</v>
      </c>
      <c r="O127" s="12">
        <v>0.1294150139851</v>
      </c>
      <c r="P127" s="3">
        <v>-0.131564142</v>
      </c>
      <c r="Q127" s="3">
        <v>8.8633139400000005E-2</v>
      </c>
      <c r="R127" s="3">
        <v>0.43373834999999999</v>
      </c>
      <c r="S127" s="4">
        <f t="shared" si="6"/>
        <v>0.3908073474</v>
      </c>
      <c r="T127">
        <v>6.3294000000000003E-2</v>
      </c>
      <c r="U127">
        <v>2.6601E-2</v>
      </c>
      <c r="V127">
        <v>-0.12075</v>
      </c>
      <c r="W127" s="27">
        <f t="shared" si="7"/>
        <v>-3.205079075748552E-3</v>
      </c>
      <c r="AB127" s="8">
        <v>-0.1326419467535</v>
      </c>
      <c r="AC127" s="9">
        <v>0.1892944955227</v>
      </c>
      <c r="AD127" s="10">
        <v>0.3994058418061</v>
      </c>
    </row>
    <row r="128" spans="1:30" x14ac:dyDescent="0.2">
      <c r="A128" s="32">
        <v>39</v>
      </c>
      <c r="B128" s="20" t="s">
        <v>6</v>
      </c>
      <c r="C128" t="s">
        <v>77</v>
      </c>
      <c r="D128" s="1" t="s">
        <v>5</v>
      </c>
      <c r="E128" s="1" t="s">
        <v>41</v>
      </c>
      <c r="F128" s="1" t="s">
        <v>37</v>
      </c>
      <c r="G128" s="11">
        <v>0.1253702427867</v>
      </c>
      <c r="H128" s="3">
        <v>-0.36468044005150002</v>
      </c>
      <c r="I128" s="12">
        <v>-0.1164028634848</v>
      </c>
      <c r="J128" s="8">
        <v>0.1232514360974</v>
      </c>
      <c r="K128" s="9">
        <v>-0.36602972343939999</v>
      </c>
      <c r="L128" s="10">
        <v>-0.1231473059647</v>
      </c>
      <c r="M128" s="11">
        <v>0.1214233185264</v>
      </c>
      <c r="N128" s="3">
        <v>-0.3673394342322</v>
      </c>
      <c r="O128" s="12">
        <v>-0.1294150139851</v>
      </c>
      <c r="P128" s="3">
        <v>-0.131564142</v>
      </c>
      <c r="Q128" s="3">
        <v>-8.8633139400000005E-2</v>
      </c>
      <c r="R128" s="3">
        <v>-0.43373834999999999</v>
      </c>
      <c r="S128" s="4">
        <f t="shared" si="6"/>
        <v>-0.65393563139999999</v>
      </c>
      <c r="T128">
        <v>6.3294000000000003E-2</v>
      </c>
      <c r="U128">
        <v>-2.6601E-2</v>
      </c>
      <c r="V128">
        <v>0.12075</v>
      </c>
      <c r="W128" s="27">
        <f t="shared" si="7"/>
        <v>-3.205079075748552E-3</v>
      </c>
      <c r="AB128" s="8">
        <v>-0.3994058418061</v>
      </c>
      <c r="AC128" s="9">
        <v>-0.1326419467535</v>
      </c>
      <c r="AD128" s="10">
        <v>-0.1892944955227</v>
      </c>
    </row>
    <row r="129" spans="1:30" x14ac:dyDescent="0.2">
      <c r="A129" s="1">
        <v>43</v>
      </c>
      <c r="B129" s="20" t="s">
        <v>4</v>
      </c>
      <c r="C129" t="s">
        <v>77</v>
      </c>
      <c r="D129" s="1" t="s">
        <v>5</v>
      </c>
      <c r="E129" s="1" t="s">
        <v>39</v>
      </c>
      <c r="F129" s="1" t="s">
        <v>37</v>
      </c>
      <c r="G129" s="11">
        <v>-0.1213117079396</v>
      </c>
      <c r="H129" s="3">
        <v>-0.1294766021232</v>
      </c>
      <c r="I129" s="12">
        <v>0.367341665135</v>
      </c>
      <c r="J129" s="8">
        <v>-0.1231473059647</v>
      </c>
      <c r="K129" s="9">
        <v>-0.1232514360974</v>
      </c>
      <c r="L129" s="10">
        <v>0.36602972343939999</v>
      </c>
      <c r="M129" s="11">
        <v>-0.125326318341</v>
      </c>
      <c r="N129" s="3">
        <v>-0.1165102686362</v>
      </c>
      <c r="O129" s="12">
        <v>0.3646791160783</v>
      </c>
      <c r="P129" s="3">
        <v>-0.13382034700000001</v>
      </c>
      <c r="Q129" s="3">
        <v>0.43221111600000001</v>
      </c>
      <c r="R129" s="3">
        <v>-8.8751635199999998E-2</v>
      </c>
      <c r="S129" s="4">
        <f t="shared" si="6"/>
        <v>0.20963913379999999</v>
      </c>
      <c r="T129">
        <v>6.3462000000000005E-2</v>
      </c>
      <c r="U129">
        <v>-0.12081</v>
      </c>
      <c r="V129">
        <v>-2.6377999999999999E-2</v>
      </c>
      <c r="W129" s="27">
        <f t="shared" si="7"/>
        <v>-3.206367005629695E-3</v>
      </c>
      <c r="AB129" s="8">
        <v>0.1825027600295</v>
      </c>
      <c r="AC129" s="9">
        <v>-0.46813807052079998</v>
      </c>
      <c r="AD129" s="10">
        <v>9.0437359395699995E-2</v>
      </c>
    </row>
    <row r="130" spans="1:30" x14ac:dyDescent="0.2">
      <c r="A130" s="32">
        <v>47</v>
      </c>
      <c r="B130" s="20" t="s">
        <v>6</v>
      </c>
      <c r="C130" t="s">
        <v>77</v>
      </c>
      <c r="D130" s="1" t="s">
        <v>5</v>
      </c>
      <c r="E130" s="1" t="s">
        <v>37</v>
      </c>
      <c r="F130" s="1" t="s">
        <v>38</v>
      </c>
      <c r="G130" s="11">
        <v>-0.1213117079396</v>
      </c>
      <c r="H130" s="3">
        <v>0.1294766021232</v>
      </c>
      <c r="I130" s="12">
        <v>-0.367341665135</v>
      </c>
      <c r="J130" s="8">
        <v>-0.1231473059647</v>
      </c>
      <c r="K130" s="9">
        <v>0.1232514360974</v>
      </c>
      <c r="L130" s="10">
        <v>-0.36602972343939999</v>
      </c>
      <c r="M130" s="11">
        <v>-0.125326318341</v>
      </c>
      <c r="N130" s="3">
        <v>0.1165102686362</v>
      </c>
      <c r="O130" s="12">
        <v>-0.3646791160783</v>
      </c>
      <c r="P130" s="3">
        <v>-0.13382034700000001</v>
      </c>
      <c r="Q130" s="3">
        <v>-0.43221111600000001</v>
      </c>
      <c r="R130" s="3">
        <v>8.8751635199999998E-2</v>
      </c>
      <c r="S130" s="4">
        <f t="shared" si="6"/>
        <v>-0.47727982780000006</v>
      </c>
      <c r="T130">
        <v>6.3462000000000005E-2</v>
      </c>
      <c r="U130">
        <v>0.12081</v>
      </c>
      <c r="V130">
        <v>2.6377999999999999E-2</v>
      </c>
      <c r="W130" s="27">
        <f t="shared" si="7"/>
        <v>-3.206367005629695E-3</v>
      </c>
      <c r="AB130" s="8">
        <v>-0.1825027600295</v>
      </c>
      <c r="AC130" s="9">
        <v>0.46813807052079998</v>
      </c>
      <c r="AD130" s="10">
        <v>9.0437359395699995E-2</v>
      </c>
    </row>
    <row r="131" spans="1:30" x14ac:dyDescent="0.2">
      <c r="A131" s="1">
        <v>41</v>
      </c>
      <c r="B131" s="20" t="s">
        <v>4</v>
      </c>
      <c r="C131" t="s">
        <v>77</v>
      </c>
      <c r="D131" s="1" t="s">
        <v>5</v>
      </c>
      <c r="E131" s="1" t="s">
        <v>40</v>
      </c>
      <c r="F131" s="1" t="s">
        <v>38</v>
      </c>
      <c r="G131" s="11">
        <v>0.1254852358112</v>
      </c>
      <c r="H131" s="3">
        <v>0.1164065514582</v>
      </c>
      <c r="I131" s="12">
        <v>0.36468304453779998</v>
      </c>
      <c r="J131" s="8">
        <v>0.1231473059647</v>
      </c>
      <c r="K131" s="9">
        <v>0.1232514360974</v>
      </c>
      <c r="L131" s="10">
        <v>0.36602972343939999</v>
      </c>
      <c r="M131" s="11">
        <v>0.1214119686193</v>
      </c>
      <c r="N131" s="3">
        <v>0.1294281316575</v>
      </c>
      <c r="O131" s="12">
        <v>0.36733814375660001</v>
      </c>
      <c r="P131" s="3">
        <v>-0.13577557300000001</v>
      </c>
      <c r="Q131" s="3">
        <v>0.434052673</v>
      </c>
      <c r="R131" s="3">
        <v>8.85033073E-2</v>
      </c>
      <c r="S131" s="4">
        <f t="shared" ref="S131:S140" si="8">P131+Q131+R131</f>
        <v>0.38678040729999996</v>
      </c>
      <c r="T131">
        <v>6.3462000000000005E-2</v>
      </c>
      <c r="U131">
        <v>-0.12081</v>
      </c>
      <c r="V131">
        <v>2.6377999999999999E-2</v>
      </c>
      <c r="W131" s="27">
        <f t="shared" ref="W131:W140" si="9">((P131*T131)+(Q131*U131)+(R131*V131))*$AA$6</f>
        <v>-3.2257650897198177E-3</v>
      </c>
      <c r="AB131" s="8">
        <v>0.1825027600295</v>
      </c>
      <c r="AC131" s="9">
        <v>0.46813807052079998</v>
      </c>
      <c r="AD131" s="10">
        <v>-9.0437359395699995E-2</v>
      </c>
    </row>
    <row r="132" spans="1:30" x14ac:dyDescent="0.2">
      <c r="A132" s="32">
        <v>45</v>
      </c>
      <c r="B132" s="20" t="s">
        <v>6</v>
      </c>
      <c r="C132" t="s">
        <v>77</v>
      </c>
      <c r="D132" s="1" t="s">
        <v>5</v>
      </c>
      <c r="E132" s="1" t="s">
        <v>40</v>
      </c>
      <c r="F132" s="1" t="s">
        <v>39</v>
      </c>
      <c r="G132" s="11">
        <v>0.1254852358112</v>
      </c>
      <c r="H132" s="3">
        <v>-0.1164065514582</v>
      </c>
      <c r="I132" s="12">
        <v>-0.36468304453779998</v>
      </c>
      <c r="J132" s="8">
        <v>0.1231473059647</v>
      </c>
      <c r="K132" s="9">
        <v>-0.1232514360974</v>
      </c>
      <c r="L132" s="10">
        <v>-0.36602972343939999</v>
      </c>
      <c r="M132" s="11">
        <v>0.1214119686193</v>
      </c>
      <c r="N132" s="3">
        <v>-0.1294281316575</v>
      </c>
      <c r="O132" s="12">
        <v>-0.36733814375660001</v>
      </c>
      <c r="P132" s="3">
        <v>-0.13577557300000001</v>
      </c>
      <c r="Q132" s="3">
        <v>-0.434052673</v>
      </c>
      <c r="R132" s="3">
        <v>-8.85033073E-2</v>
      </c>
      <c r="S132" s="4">
        <f t="shared" si="8"/>
        <v>-0.65833155330000004</v>
      </c>
      <c r="T132">
        <v>6.3462000000000005E-2</v>
      </c>
      <c r="U132">
        <v>0.12081</v>
      </c>
      <c r="V132">
        <v>-2.6377999999999999E-2</v>
      </c>
      <c r="W132" s="27">
        <f t="shared" si="9"/>
        <v>-3.2257650897198177E-3</v>
      </c>
      <c r="AB132" s="8">
        <v>-0.1825027600295</v>
      </c>
      <c r="AC132" s="9">
        <v>-0.46813807052079998</v>
      </c>
      <c r="AD132" s="10">
        <v>-9.0437359395699995E-2</v>
      </c>
    </row>
    <row r="133" spans="1:30" x14ac:dyDescent="0.2">
      <c r="A133" s="1">
        <v>104</v>
      </c>
      <c r="B133" s="20" t="s">
        <v>4</v>
      </c>
      <c r="C133" t="s">
        <v>9</v>
      </c>
      <c r="D133" s="1" t="s">
        <v>9</v>
      </c>
      <c r="E133" s="1" t="s">
        <v>36</v>
      </c>
      <c r="F133" s="1" t="s">
        <v>40</v>
      </c>
      <c r="G133" s="11">
        <v>-9.0062152032189993E-2</v>
      </c>
      <c r="H133" s="3">
        <v>0.4656783865536</v>
      </c>
      <c r="I133" s="12">
        <v>0.1808149484546</v>
      </c>
      <c r="J133" s="8">
        <v>-9.0441404496560004E-2</v>
      </c>
      <c r="K133" s="9">
        <v>0.46813232247719999</v>
      </c>
      <c r="L133" s="10">
        <v>0.18246133229959999</v>
      </c>
      <c r="M133" s="11">
        <v>-9.0817810470890006E-2</v>
      </c>
      <c r="N133" s="3">
        <v>0.47066253352429999</v>
      </c>
      <c r="O133" s="12">
        <v>0.18401483876479999</v>
      </c>
      <c r="P133" s="3">
        <v>-2.5188614599999999E-2</v>
      </c>
      <c r="Q133" s="3">
        <v>0.166138232</v>
      </c>
      <c r="R133" s="3">
        <v>0.10666301</v>
      </c>
      <c r="S133" s="4">
        <f t="shared" si="8"/>
        <v>0.24761262740000001</v>
      </c>
      <c r="T133">
        <v>-1.103</v>
      </c>
      <c r="U133">
        <v>-0.22785</v>
      </c>
      <c r="V133">
        <v>-0.51232</v>
      </c>
      <c r="W133" s="27">
        <f t="shared" si="9"/>
        <v>-3.5552194101504966E-3</v>
      </c>
      <c r="AB133" s="8">
        <v>9.0437359395699995E-2</v>
      </c>
      <c r="AC133" s="9">
        <v>0.1825027600295</v>
      </c>
      <c r="AD133" s="10">
        <v>-0.46813807052079998</v>
      </c>
    </row>
    <row r="134" spans="1:30" x14ac:dyDescent="0.2">
      <c r="A134" s="1">
        <v>106</v>
      </c>
      <c r="B134" s="20" t="s">
        <v>6</v>
      </c>
      <c r="C134" t="s">
        <v>9</v>
      </c>
      <c r="D134" s="1" t="s">
        <v>9</v>
      </c>
      <c r="E134" s="1" t="s">
        <v>41</v>
      </c>
      <c r="F134" s="1" t="s">
        <v>40</v>
      </c>
      <c r="G134" s="11">
        <v>-9.0062152032189993E-2</v>
      </c>
      <c r="H134" s="3">
        <v>-0.4656783865536</v>
      </c>
      <c r="I134" s="12">
        <v>-0.1808149484546</v>
      </c>
      <c r="J134" s="8">
        <v>-9.0441404496560004E-2</v>
      </c>
      <c r="K134" s="9">
        <v>-0.46813232247719999</v>
      </c>
      <c r="L134" s="10">
        <v>-0.18246133229959999</v>
      </c>
      <c r="M134" s="11">
        <v>-9.0817810470890006E-2</v>
      </c>
      <c r="N134" s="3">
        <v>-0.47066253352429999</v>
      </c>
      <c r="O134" s="12">
        <v>-0.18401483876479999</v>
      </c>
      <c r="P134" s="3">
        <v>-2.5188614599999999E-2</v>
      </c>
      <c r="Q134" s="3">
        <v>-0.166138232</v>
      </c>
      <c r="R134" s="3">
        <v>-0.10666301</v>
      </c>
      <c r="S134" s="4">
        <f t="shared" si="8"/>
        <v>-0.29798985659999999</v>
      </c>
      <c r="T134">
        <v>-1.103</v>
      </c>
      <c r="U134">
        <v>0.22785</v>
      </c>
      <c r="V134">
        <v>0.51232</v>
      </c>
      <c r="W134" s="27">
        <f t="shared" si="9"/>
        <v>-3.5552194101504966E-3</v>
      </c>
      <c r="AB134" s="8">
        <v>-0.46813807052079998</v>
      </c>
      <c r="AC134" s="9">
        <v>9.0437359395699995E-2</v>
      </c>
      <c r="AD134" s="10">
        <v>0.1825027600295</v>
      </c>
    </row>
    <row r="135" spans="1:30" x14ac:dyDescent="0.2">
      <c r="A135" s="1">
        <v>133</v>
      </c>
      <c r="B135" s="20" t="s">
        <v>4</v>
      </c>
      <c r="C135" t="s">
        <v>9</v>
      </c>
      <c r="D135" s="1" t="s">
        <v>9</v>
      </c>
      <c r="E135" s="1" t="s">
        <v>39</v>
      </c>
      <c r="F135" s="1" t="s">
        <v>37</v>
      </c>
      <c r="G135" s="11">
        <v>-9.0070918390000004E-2</v>
      </c>
      <c r="H135" s="3">
        <v>-0.18081909405079999</v>
      </c>
      <c r="I135" s="12">
        <v>-0.46568881554800001</v>
      </c>
      <c r="J135" s="8">
        <v>-9.0437359395699995E-2</v>
      </c>
      <c r="K135" s="9">
        <v>-0.1825027600295</v>
      </c>
      <c r="L135" s="10">
        <v>-0.46813807052079998</v>
      </c>
      <c r="M135" s="11">
        <v>-9.0816387658880005E-2</v>
      </c>
      <c r="N135" s="3">
        <v>-0.18400700929149999</v>
      </c>
      <c r="O135" s="12">
        <v>-0.4706541650546</v>
      </c>
      <c r="P135" s="3">
        <v>-2.48489756E-2</v>
      </c>
      <c r="Q135" s="3">
        <v>-0.106263841</v>
      </c>
      <c r="R135" s="3">
        <v>-0.16551165000000001</v>
      </c>
      <c r="S135" s="4">
        <f t="shared" si="8"/>
        <v>-0.29662446659999997</v>
      </c>
      <c r="T135">
        <v>-1.1026</v>
      </c>
      <c r="U135">
        <v>0.51197000000000004</v>
      </c>
      <c r="V135">
        <v>0.22789999999999999</v>
      </c>
      <c r="W135" s="27">
        <f t="shared" si="9"/>
        <v>-3.5556795256234141E-3</v>
      </c>
      <c r="AB135" s="8">
        <v>-9.0437359395699995E-2</v>
      </c>
      <c r="AC135" s="9">
        <v>-0.1825027600295</v>
      </c>
      <c r="AD135" s="10">
        <v>-0.46813807052079998</v>
      </c>
    </row>
    <row r="136" spans="1:30" x14ac:dyDescent="0.2">
      <c r="A136" s="1">
        <v>137</v>
      </c>
      <c r="B136" s="20" t="s">
        <v>6</v>
      </c>
      <c r="C136" t="s">
        <v>9</v>
      </c>
      <c r="D136" s="1" t="s">
        <v>9</v>
      </c>
      <c r="E136" s="1" t="s">
        <v>37</v>
      </c>
      <c r="F136" s="1" t="s">
        <v>38</v>
      </c>
      <c r="G136" s="11">
        <v>-9.0070918390000004E-2</v>
      </c>
      <c r="H136" s="3">
        <v>0.18081909405079999</v>
      </c>
      <c r="I136" s="12">
        <v>0.46568881554800001</v>
      </c>
      <c r="J136" s="8">
        <v>-9.0437359395699995E-2</v>
      </c>
      <c r="K136" s="9">
        <v>0.1825027600295</v>
      </c>
      <c r="L136" s="10">
        <v>0.46813807052079998</v>
      </c>
      <c r="M136" s="11">
        <v>-9.0816387658880005E-2</v>
      </c>
      <c r="N136" s="3">
        <v>0.18400700929149999</v>
      </c>
      <c r="O136" s="12">
        <v>0.4706541650546</v>
      </c>
      <c r="P136" s="3">
        <v>-2.48489756E-2</v>
      </c>
      <c r="Q136" s="3">
        <v>0.106263841</v>
      </c>
      <c r="R136" s="3">
        <v>0.16551165000000001</v>
      </c>
      <c r="S136" s="4">
        <f t="shared" si="8"/>
        <v>0.24692651539999999</v>
      </c>
      <c r="T136">
        <v>-1.1026</v>
      </c>
      <c r="U136">
        <v>-0.51197000000000004</v>
      </c>
      <c r="V136">
        <v>-0.22789999999999999</v>
      </c>
      <c r="W136" s="27">
        <f t="shared" si="9"/>
        <v>-3.5556795256234141E-3</v>
      </c>
      <c r="AB136" s="8">
        <v>0.46813807052079998</v>
      </c>
      <c r="AC136" s="9">
        <v>9.0437359395699995E-2</v>
      </c>
      <c r="AD136" s="10">
        <v>-0.1825027600295</v>
      </c>
    </row>
    <row r="137" spans="1:30" x14ac:dyDescent="0.2">
      <c r="A137" s="1">
        <v>103</v>
      </c>
      <c r="B137" s="20" t="s">
        <v>4</v>
      </c>
      <c r="C137" t="s">
        <v>9</v>
      </c>
      <c r="D137" s="1" t="s">
        <v>9</v>
      </c>
      <c r="E137" s="1" t="s">
        <v>36</v>
      </c>
      <c r="F137" s="1" t="s">
        <v>37</v>
      </c>
      <c r="G137" s="11">
        <v>9.0816166764969994E-2</v>
      </c>
      <c r="H137" s="3">
        <v>-0.47066630972689999</v>
      </c>
      <c r="I137" s="12">
        <v>0.18401534133629999</v>
      </c>
      <c r="J137" s="8">
        <v>9.0441404496560004E-2</v>
      </c>
      <c r="K137" s="9">
        <v>-0.46813232247719999</v>
      </c>
      <c r="L137" s="10">
        <v>0.18246133229959999</v>
      </c>
      <c r="M137" s="11">
        <v>9.0063758534330005E-2</v>
      </c>
      <c r="N137" s="3">
        <v>-0.4656872372202</v>
      </c>
      <c r="O137" s="12">
        <v>0.18081760351119999</v>
      </c>
      <c r="P137" s="3">
        <v>-2.5080274400000001E-2</v>
      </c>
      <c r="Q137" s="3">
        <v>0.16596908399999999</v>
      </c>
      <c r="R137" s="3">
        <v>-0.10659126100000001</v>
      </c>
      <c r="S137" s="4">
        <f t="shared" si="8"/>
        <v>3.4297548599999991E-2</v>
      </c>
      <c r="T137">
        <v>-1.103</v>
      </c>
      <c r="U137">
        <v>-0.22785</v>
      </c>
      <c r="V137">
        <v>0.51232</v>
      </c>
      <c r="W137" s="27">
        <f t="shared" si="9"/>
        <v>-3.557647548612626E-3</v>
      </c>
      <c r="AB137" s="8">
        <v>9.0437359395699995E-2</v>
      </c>
      <c r="AC137" s="9">
        <v>-0.1825027600295</v>
      </c>
      <c r="AD137" s="10">
        <v>0.46813807052079998</v>
      </c>
    </row>
    <row r="138" spans="1:30" x14ac:dyDescent="0.2">
      <c r="A138" s="1">
        <v>105</v>
      </c>
      <c r="B138" s="20" t="s">
        <v>6</v>
      </c>
      <c r="C138" t="s">
        <v>9</v>
      </c>
      <c r="D138" s="1" t="s">
        <v>9</v>
      </c>
      <c r="E138" s="1" t="s">
        <v>41</v>
      </c>
      <c r="F138" s="1" t="s">
        <v>37</v>
      </c>
      <c r="G138" s="11">
        <v>9.0816166764969994E-2</v>
      </c>
      <c r="H138" s="3">
        <v>0.47066630972689999</v>
      </c>
      <c r="I138" s="12">
        <v>-0.18401534133629999</v>
      </c>
      <c r="J138" s="8">
        <v>9.0441404496560004E-2</v>
      </c>
      <c r="K138" s="9">
        <v>0.46813232247719999</v>
      </c>
      <c r="L138" s="10">
        <v>-0.18246133229959999</v>
      </c>
      <c r="M138" s="11">
        <v>9.0063758534330005E-2</v>
      </c>
      <c r="N138" s="3">
        <v>0.4656872372202</v>
      </c>
      <c r="O138" s="12">
        <v>-0.18081760351119999</v>
      </c>
      <c r="P138" s="3">
        <v>-2.5080274400000001E-2</v>
      </c>
      <c r="Q138" s="3">
        <v>-0.16596908399999999</v>
      </c>
      <c r="R138" s="3">
        <v>0.10659126100000001</v>
      </c>
      <c r="S138" s="4">
        <f t="shared" si="8"/>
        <v>-8.4458097399999973E-2</v>
      </c>
      <c r="T138">
        <v>-1.103</v>
      </c>
      <c r="U138">
        <v>0.22785</v>
      </c>
      <c r="V138">
        <v>-0.51232</v>
      </c>
      <c r="W138" s="27">
        <f t="shared" si="9"/>
        <v>-3.557647548612626E-3</v>
      </c>
      <c r="AB138" s="8">
        <v>0.46813807052079998</v>
      </c>
      <c r="AC138" s="9">
        <v>-9.0437359395699995E-2</v>
      </c>
      <c r="AD138" s="10">
        <v>0.1825027600295</v>
      </c>
    </row>
    <row r="139" spans="1:30" x14ac:dyDescent="0.2">
      <c r="A139" s="1">
        <v>131</v>
      </c>
      <c r="B139" s="20" t="s">
        <v>4</v>
      </c>
      <c r="C139" t="s">
        <v>9</v>
      </c>
      <c r="D139" s="1" t="s">
        <v>9</v>
      </c>
      <c r="E139" s="1" t="s">
        <v>40</v>
      </c>
      <c r="F139" s="1" t="s">
        <v>38</v>
      </c>
      <c r="G139" s="11">
        <v>9.080621570229E-2</v>
      </c>
      <c r="H139" s="3">
        <v>0.18399860537939999</v>
      </c>
      <c r="I139" s="12">
        <v>-0.47065148141050001</v>
      </c>
      <c r="J139" s="8">
        <v>9.0437359395699995E-2</v>
      </c>
      <c r="K139" s="9">
        <v>0.1825027600295</v>
      </c>
      <c r="L139" s="10">
        <v>-0.46813807052079998</v>
      </c>
      <c r="M139" s="11">
        <v>9.0061566437859994E-2</v>
      </c>
      <c r="N139" s="3">
        <v>0.1808100130027</v>
      </c>
      <c r="O139" s="12">
        <v>-0.46568599918420001</v>
      </c>
      <c r="P139" s="3">
        <v>-2.4821642099999999E-2</v>
      </c>
      <c r="Q139" s="3">
        <v>-0.106286413</v>
      </c>
      <c r="R139" s="3">
        <v>0.16551607400000001</v>
      </c>
      <c r="S139" s="4">
        <f t="shared" si="8"/>
        <v>3.4408018900000004E-2</v>
      </c>
      <c r="T139">
        <v>-1.1026</v>
      </c>
      <c r="U139">
        <v>0.51197000000000004</v>
      </c>
      <c r="V139">
        <v>-0.22789999999999999</v>
      </c>
      <c r="W139" s="27">
        <f t="shared" si="9"/>
        <v>-3.5580253670399399E-3</v>
      </c>
      <c r="AB139" s="8">
        <v>-9.0437359395699995E-2</v>
      </c>
      <c r="AC139" s="9">
        <v>0.1825027600295</v>
      </c>
      <c r="AD139" s="10">
        <v>0.46813807052079998</v>
      </c>
    </row>
    <row r="140" spans="1:30" x14ac:dyDescent="0.2">
      <c r="A140" s="1">
        <v>135</v>
      </c>
      <c r="B140" s="20" t="s">
        <v>6</v>
      </c>
      <c r="C140" t="s">
        <v>9</v>
      </c>
      <c r="D140" s="1" t="s">
        <v>9</v>
      </c>
      <c r="E140" s="1" t="s">
        <v>40</v>
      </c>
      <c r="F140" s="1" t="s">
        <v>39</v>
      </c>
      <c r="G140" s="11">
        <v>9.080621570229E-2</v>
      </c>
      <c r="H140" s="3">
        <v>-0.18399860537939999</v>
      </c>
      <c r="I140" s="12">
        <v>0.47065148141050001</v>
      </c>
      <c r="J140" s="8">
        <v>9.0437359395699995E-2</v>
      </c>
      <c r="K140" s="9">
        <v>-0.1825027600295</v>
      </c>
      <c r="L140" s="10">
        <v>0.46813807052079998</v>
      </c>
      <c r="M140" s="11">
        <v>9.0061566437859994E-2</v>
      </c>
      <c r="N140" s="3">
        <v>-0.1808100130027</v>
      </c>
      <c r="O140" s="12">
        <v>0.46568599918420001</v>
      </c>
      <c r="P140" s="3">
        <v>-2.4821642099999999E-2</v>
      </c>
      <c r="Q140" s="3">
        <v>0.106286413</v>
      </c>
      <c r="R140" s="3">
        <v>-0.16551607400000001</v>
      </c>
      <c r="S140" s="4">
        <f t="shared" si="8"/>
        <v>-8.4051303100000016E-2</v>
      </c>
      <c r="T140">
        <v>-1.1026</v>
      </c>
      <c r="U140">
        <v>-0.51197000000000004</v>
      </c>
      <c r="V140">
        <v>0.22789999999999999</v>
      </c>
      <c r="W140" s="27">
        <f t="shared" si="9"/>
        <v>-3.5580253670399399E-3</v>
      </c>
      <c r="AB140" s="8">
        <v>-0.46813807052079998</v>
      </c>
      <c r="AC140" s="9">
        <v>-9.0437359395699995E-2</v>
      </c>
      <c r="AD140" s="10">
        <v>-0.1825027600295</v>
      </c>
    </row>
  </sheetData>
  <autoFilter ref="A2:W140" xr:uid="{441F1AC4-C72B-5542-9DDD-6AB94C094001}">
    <sortState xmlns:xlrd2="http://schemas.microsoft.com/office/spreadsheetml/2017/richdata2" ref="A3:W140">
      <sortCondition descending="1" ref="W2:W140"/>
    </sortState>
  </autoFilter>
  <sortState xmlns:xlrd2="http://schemas.microsoft.com/office/spreadsheetml/2017/richdata2" ref="A3:W140">
    <sortCondition descending="1" ref="S3:S140"/>
  </sortState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36479-F2BD-AC45-A40D-98212C16ED11}">
  <dimension ref="A1:AD140"/>
  <sheetViews>
    <sheetView zoomScale="130" zoomScaleNormal="130" workbookViewId="0">
      <pane xSplit="4" ySplit="2" topLeftCell="O3" activePane="bottomRight" state="frozen"/>
      <selection activeCell="N13" sqref="N13"/>
      <selection pane="topRight" activeCell="N13" sqref="N13"/>
      <selection pane="bottomLeft" activeCell="N13" sqref="N13"/>
      <selection pane="bottomRight" activeCell="Z5" sqref="Z5"/>
    </sheetView>
  </sheetViews>
  <sheetFormatPr baseColWidth="10" defaultRowHeight="16" x14ac:dyDescent="0.2"/>
  <cols>
    <col min="4" max="4" width="11" customWidth="1"/>
    <col min="5" max="5" width="8.33203125" customWidth="1"/>
    <col min="6" max="6" width="5.6640625" bestFit="1" customWidth="1"/>
    <col min="7" max="15" width="10.83203125" style="3"/>
    <col min="19" max="19" width="10.83203125" style="20"/>
    <col min="20" max="22" width="10.83203125" style="3"/>
    <col min="23" max="23" width="13" style="27" bestFit="1" customWidth="1"/>
    <col min="25" max="25" width="13.33203125" bestFit="1" customWidth="1"/>
    <col min="27" max="27" width="13.33203125" bestFit="1" customWidth="1"/>
  </cols>
  <sheetData>
    <row r="1" spans="1:30" ht="17" thickBot="1" x14ac:dyDescent="0.25">
      <c r="G1" s="22" t="s">
        <v>10</v>
      </c>
      <c r="H1" s="22"/>
      <c r="I1" s="22"/>
      <c r="J1" s="22" t="s">
        <v>0</v>
      </c>
      <c r="K1" s="22"/>
      <c r="L1" s="22"/>
      <c r="M1" s="22" t="s">
        <v>11</v>
      </c>
      <c r="N1" s="22"/>
      <c r="O1" s="22"/>
      <c r="P1" s="4"/>
      <c r="Q1" s="4"/>
      <c r="R1" s="4"/>
      <c r="T1" s="2" t="s">
        <v>82</v>
      </c>
      <c r="U1" s="2"/>
      <c r="V1" s="2"/>
      <c r="W1" s="51" t="s">
        <v>81</v>
      </c>
      <c r="Y1">
        <f>(1.60218*POWER(10,-19)*$AA$5*POWER(10,-10))/(POWER(($AA$5*POWER(10,-10)),3))</f>
        <v>4.8792980492877377E-2</v>
      </c>
    </row>
    <row r="2" spans="1:30" s="2" customFormat="1" ht="17" thickBot="1" x14ac:dyDescent="0.25">
      <c r="A2" s="2" t="s">
        <v>1</v>
      </c>
      <c r="B2" s="2" t="s">
        <v>2</v>
      </c>
      <c r="C2" s="2" t="s">
        <v>79</v>
      </c>
      <c r="D2" s="2" t="s">
        <v>3</v>
      </c>
      <c r="E2" s="2" t="s">
        <v>35</v>
      </c>
      <c r="F2" s="2" t="s">
        <v>34</v>
      </c>
      <c r="G2" s="5" t="s">
        <v>12</v>
      </c>
      <c r="H2" s="6" t="s">
        <v>13</v>
      </c>
      <c r="I2" s="7" t="s">
        <v>14</v>
      </c>
      <c r="J2" s="5" t="s">
        <v>15</v>
      </c>
      <c r="K2" s="6" t="s">
        <v>16</v>
      </c>
      <c r="L2" s="7" t="s">
        <v>17</v>
      </c>
      <c r="M2" s="5" t="s">
        <v>18</v>
      </c>
      <c r="N2" s="44" t="s">
        <v>19</v>
      </c>
      <c r="O2" s="43" t="s">
        <v>20</v>
      </c>
      <c r="P2" s="39" t="s">
        <v>21</v>
      </c>
      <c r="Q2" s="39" t="s">
        <v>22</v>
      </c>
      <c r="R2" s="40" t="s">
        <v>23</v>
      </c>
      <c r="S2" s="46" t="s">
        <v>24</v>
      </c>
      <c r="T2" s="42" t="s">
        <v>28</v>
      </c>
      <c r="U2" s="45" t="s">
        <v>29</v>
      </c>
      <c r="V2" s="19" t="s">
        <v>30</v>
      </c>
      <c r="W2" s="28" t="s">
        <v>31</v>
      </c>
      <c r="AB2" s="19" t="s">
        <v>44</v>
      </c>
      <c r="AC2" s="19" t="s">
        <v>45</v>
      </c>
      <c r="AD2" s="19" t="s">
        <v>46</v>
      </c>
    </row>
    <row r="3" spans="1:30" x14ac:dyDescent="0.2">
      <c r="A3" s="20">
        <v>121</v>
      </c>
      <c r="B3" s="49" t="s">
        <v>4</v>
      </c>
      <c r="C3" t="s">
        <v>73</v>
      </c>
      <c r="D3" t="s">
        <v>8</v>
      </c>
      <c r="E3" t="s">
        <v>55</v>
      </c>
      <c r="F3" t="s">
        <v>56</v>
      </c>
      <c r="G3" s="11">
        <v>-0.13385649333649999</v>
      </c>
      <c r="H3" s="3">
        <v>-0.18269424676589999</v>
      </c>
      <c r="I3" s="12">
        <v>-0.39756248547110001</v>
      </c>
      <c r="J3" s="11">
        <v>-0.13305117558320001</v>
      </c>
      <c r="K3" s="3">
        <v>-0.1864787096321</v>
      </c>
      <c r="L3" s="12">
        <v>-0.39924902548710001</v>
      </c>
      <c r="M3" s="11">
        <v>-0.13317664713919999</v>
      </c>
      <c r="N3" s="3">
        <v>-0.1911254725323</v>
      </c>
      <c r="O3" s="3">
        <v>-0.4021127439951</v>
      </c>
      <c r="P3" s="3">
        <v>2.26615399E-2</v>
      </c>
      <c r="Q3" s="3">
        <v>-0.28104085899999998</v>
      </c>
      <c r="R3" s="3">
        <v>-0.15167528399999999</v>
      </c>
      <c r="S3" s="3">
        <f t="shared" ref="S3:S34" si="0">P3+Q3+R3</f>
        <v>-0.41005460309999997</v>
      </c>
      <c r="T3">
        <v>9.9899000000000002E-2</v>
      </c>
      <c r="U3">
        <v>4.2776000000000002E-2</v>
      </c>
      <c r="V3">
        <v>-0.34493000000000001</v>
      </c>
      <c r="W3" s="27">
        <f t="shared" ref="W3:W34" si="1">((P3*T3)+(Q3*U3)+(R3*V3))*$AA$6</f>
        <v>2.0766008083488298E-3</v>
      </c>
      <c r="Z3" s="3"/>
      <c r="AA3" s="3"/>
      <c r="AB3" s="11">
        <v>0.11996476393449999</v>
      </c>
      <c r="AC3" s="3">
        <v>-0.35864653036159999</v>
      </c>
      <c r="AD3" s="12">
        <v>0.22795774835810001</v>
      </c>
    </row>
    <row r="4" spans="1:30" x14ac:dyDescent="0.2">
      <c r="A4" s="20">
        <v>125</v>
      </c>
      <c r="B4" s="49" t="s">
        <v>6</v>
      </c>
      <c r="C4" t="s">
        <v>73</v>
      </c>
      <c r="D4" t="s">
        <v>8</v>
      </c>
      <c r="E4" t="s">
        <v>56</v>
      </c>
      <c r="F4" t="s">
        <v>57</v>
      </c>
      <c r="G4" s="11">
        <v>-0.13385649333649999</v>
      </c>
      <c r="H4" s="3">
        <v>0.18269424676589999</v>
      </c>
      <c r="I4" s="12">
        <v>0.39756248547110001</v>
      </c>
      <c r="J4" s="11">
        <v>-0.13305117558320001</v>
      </c>
      <c r="K4" s="3">
        <v>0.1864787096321</v>
      </c>
      <c r="L4" s="12">
        <v>0.39924902548710001</v>
      </c>
      <c r="M4" s="11">
        <v>-0.13317664713919999</v>
      </c>
      <c r="N4" s="3">
        <v>0.1911254725323</v>
      </c>
      <c r="O4" s="12">
        <v>0.4021127439951</v>
      </c>
      <c r="P4" s="3">
        <v>2.26615399E-2</v>
      </c>
      <c r="Q4" s="3">
        <v>0.28104085899999998</v>
      </c>
      <c r="R4" s="3">
        <v>0.15167528399999999</v>
      </c>
      <c r="S4" s="3">
        <f t="shared" si="0"/>
        <v>0.45537768289999991</v>
      </c>
      <c r="T4">
        <v>9.9899000000000002E-2</v>
      </c>
      <c r="U4">
        <v>-4.2776000000000002E-2</v>
      </c>
      <c r="V4">
        <v>0.34493000000000001</v>
      </c>
      <c r="W4" s="27">
        <f t="shared" si="1"/>
        <v>2.0766008083488298E-3</v>
      </c>
      <c r="Y4" t="s">
        <v>84</v>
      </c>
      <c r="Z4" t="s">
        <v>32</v>
      </c>
      <c r="AA4" s="28">
        <f>SUM(W3:W140)</f>
        <v>-5.0165557724275403E-2</v>
      </c>
      <c r="AB4" s="11">
        <v>-0.11996476393449999</v>
      </c>
      <c r="AC4" s="3">
        <v>0.35864653036159999</v>
      </c>
      <c r="AD4" s="12">
        <v>0.22795774835810001</v>
      </c>
    </row>
    <row r="5" spans="1:30" x14ac:dyDescent="0.2">
      <c r="A5">
        <v>119</v>
      </c>
      <c r="B5" s="49" t="s">
        <v>4</v>
      </c>
      <c r="C5" t="s">
        <v>73</v>
      </c>
      <c r="D5" t="s">
        <v>8</v>
      </c>
      <c r="E5" t="s">
        <v>54</v>
      </c>
      <c r="F5" t="s">
        <v>57</v>
      </c>
      <c r="G5" s="11">
        <v>0.13322863330359999</v>
      </c>
      <c r="H5" s="3">
        <v>0.19107353783780001</v>
      </c>
      <c r="I5" s="12">
        <v>-0.4019353453401</v>
      </c>
      <c r="J5" s="11">
        <v>0.13305117558320001</v>
      </c>
      <c r="K5" s="3">
        <v>0.1864787096321</v>
      </c>
      <c r="L5" s="12">
        <v>-0.39924902548710001</v>
      </c>
      <c r="M5" s="11">
        <v>0.1339400913988</v>
      </c>
      <c r="N5" s="3">
        <v>0.1826513209127</v>
      </c>
      <c r="O5" s="12">
        <v>-0.39741078955390002</v>
      </c>
      <c r="P5" s="3">
        <v>2.3715269800000001E-2</v>
      </c>
      <c r="Q5" s="3">
        <v>-0.28074056400000003</v>
      </c>
      <c r="R5" s="3">
        <v>0.15081852600000001</v>
      </c>
      <c r="S5" s="3">
        <f t="shared" si="0"/>
        <v>-0.10620676820000002</v>
      </c>
      <c r="T5">
        <v>9.9899000000000002E-2</v>
      </c>
      <c r="U5">
        <v>4.2776000000000002E-2</v>
      </c>
      <c r="V5">
        <v>0.34493000000000001</v>
      </c>
      <c r="W5" s="27">
        <f t="shared" si="1"/>
        <v>2.0679444674051558E-3</v>
      </c>
      <c r="Z5" t="s">
        <v>83</v>
      </c>
      <c r="AA5">
        <v>18.12078382</v>
      </c>
      <c r="AB5" s="11">
        <v>0.11996476393449999</v>
      </c>
      <c r="AC5" s="3">
        <v>0.35864653036159999</v>
      </c>
      <c r="AD5" s="12">
        <v>-0.22795774835810001</v>
      </c>
    </row>
    <row r="6" spans="1:30" x14ac:dyDescent="0.2">
      <c r="A6">
        <v>123</v>
      </c>
      <c r="B6" s="49" t="s">
        <v>6</v>
      </c>
      <c r="C6" t="s">
        <v>73</v>
      </c>
      <c r="D6" t="s">
        <v>8</v>
      </c>
      <c r="E6" t="s">
        <v>54</v>
      </c>
      <c r="F6" t="s">
        <v>55</v>
      </c>
      <c r="G6" s="11">
        <v>0.13322863330359999</v>
      </c>
      <c r="H6" s="3">
        <v>-0.19107353783780001</v>
      </c>
      <c r="I6" s="12">
        <v>0.4019353453401</v>
      </c>
      <c r="J6" s="11">
        <v>0.13305117558320001</v>
      </c>
      <c r="K6" s="3">
        <v>-0.1864787096321</v>
      </c>
      <c r="L6" s="12">
        <v>0.39924902548710001</v>
      </c>
      <c r="M6" s="11">
        <v>0.1339400913988</v>
      </c>
      <c r="N6" s="3">
        <v>-0.1826513209127</v>
      </c>
      <c r="O6" s="12">
        <v>0.39741078955390002</v>
      </c>
      <c r="P6" s="3">
        <v>2.3715269800000001E-2</v>
      </c>
      <c r="Q6" s="3">
        <v>0.28074056400000003</v>
      </c>
      <c r="R6" s="3">
        <v>-0.15081852600000001</v>
      </c>
      <c r="S6" s="3">
        <f t="shared" si="0"/>
        <v>0.15363730780000001</v>
      </c>
      <c r="T6">
        <v>9.9899000000000002E-2</v>
      </c>
      <c r="U6">
        <v>-4.2776000000000002E-2</v>
      </c>
      <c r="V6">
        <v>-0.34493000000000001</v>
      </c>
      <c r="W6" s="27">
        <f t="shared" si="1"/>
        <v>2.0679444674051558E-3</v>
      </c>
      <c r="Z6" t="s">
        <v>42</v>
      </c>
      <c r="AA6">
        <f>(1.60218*POWER(10,-19)*$AA$5*POWER(10,-10))/(POWER(($AA$5*POWER(10,-10)),3))</f>
        <v>4.8792980492877377E-2</v>
      </c>
      <c r="AB6" s="11">
        <v>-0.11996476393449999</v>
      </c>
      <c r="AC6" s="3">
        <v>-0.35864653036159999</v>
      </c>
      <c r="AD6" s="12">
        <v>-0.22795774835810001</v>
      </c>
    </row>
    <row r="7" spans="1:30" x14ac:dyDescent="0.2">
      <c r="A7" s="20">
        <v>80</v>
      </c>
      <c r="B7" s="49" t="s">
        <v>4</v>
      </c>
      <c r="C7" t="s">
        <v>73</v>
      </c>
      <c r="D7" t="s">
        <v>8</v>
      </c>
      <c r="E7" t="s">
        <v>53</v>
      </c>
      <c r="F7" t="s">
        <v>54</v>
      </c>
      <c r="G7" s="11">
        <v>-0.13392229522259999</v>
      </c>
      <c r="H7" s="3">
        <v>0.3974108835563</v>
      </c>
      <c r="I7" s="12">
        <v>0.18264928718090001</v>
      </c>
      <c r="J7" s="11">
        <v>-0.13303202032790001</v>
      </c>
      <c r="K7" s="3">
        <v>0.39923901607270001</v>
      </c>
      <c r="L7" s="12">
        <v>0.1864698223781</v>
      </c>
      <c r="M7" s="11">
        <v>-0.13322830493980001</v>
      </c>
      <c r="N7" s="3">
        <v>0.4019373753337</v>
      </c>
      <c r="O7" s="12">
        <v>0.19108426084310001</v>
      </c>
      <c r="P7" s="3">
        <v>2.3133009400000001E-2</v>
      </c>
      <c r="Q7" s="3">
        <v>0.15088305900000001</v>
      </c>
      <c r="R7" s="3">
        <v>0.281165789</v>
      </c>
      <c r="S7" s="3">
        <f t="shared" si="0"/>
        <v>0.4551818574</v>
      </c>
      <c r="T7">
        <v>9.9856E-2</v>
      </c>
      <c r="U7">
        <v>0.34516999999999998</v>
      </c>
      <c r="V7">
        <v>-4.2716999999999998E-2</v>
      </c>
      <c r="W7" s="27">
        <f t="shared" si="1"/>
        <v>2.0678326684245218E-3</v>
      </c>
      <c r="AB7" s="11">
        <v>0.22795774835810001</v>
      </c>
      <c r="AC7" s="3">
        <v>0.11996476393449999</v>
      </c>
      <c r="AD7" s="12">
        <v>-0.35864653036159999</v>
      </c>
    </row>
    <row r="8" spans="1:30" x14ac:dyDescent="0.2">
      <c r="A8" s="20">
        <v>82</v>
      </c>
      <c r="B8" s="49" t="s">
        <v>6</v>
      </c>
      <c r="C8" t="s">
        <v>73</v>
      </c>
      <c r="D8" t="s">
        <v>8</v>
      </c>
      <c r="E8" t="s">
        <v>58</v>
      </c>
      <c r="F8" t="s">
        <v>54</v>
      </c>
      <c r="G8" s="11">
        <v>-0.13392229522259999</v>
      </c>
      <c r="H8" s="3">
        <v>-0.3974108835563</v>
      </c>
      <c r="I8" s="12">
        <v>-0.18264928718090001</v>
      </c>
      <c r="J8" s="11">
        <v>-0.13303202032790001</v>
      </c>
      <c r="K8" s="3">
        <v>-0.39923901607270001</v>
      </c>
      <c r="L8" s="12">
        <v>-0.1864698223781</v>
      </c>
      <c r="M8" s="11">
        <v>-0.13322830493980001</v>
      </c>
      <c r="N8" s="3">
        <v>-0.4019373753337</v>
      </c>
      <c r="O8" s="12">
        <v>-0.19108426084310001</v>
      </c>
      <c r="P8" s="3">
        <v>2.3133009400000001E-2</v>
      </c>
      <c r="Q8" s="3">
        <v>-0.15088305900000001</v>
      </c>
      <c r="R8" s="3">
        <v>-0.281165789</v>
      </c>
      <c r="S8" s="3">
        <f t="shared" si="0"/>
        <v>-0.40891583860000003</v>
      </c>
      <c r="T8">
        <v>9.9856E-2</v>
      </c>
      <c r="U8">
        <v>-0.34516999999999998</v>
      </c>
      <c r="V8">
        <v>4.2716999999999998E-2</v>
      </c>
      <c r="W8" s="27">
        <f t="shared" si="1"/>
        <v>2.0678326684245218E-3</v>
      </c>
      <c r="AB8" s="11">
        <v>-0.35864653036159999</v>
      </c>
      <c r="AC8" s="3">
        <v>0.22795774835810001</v>
      </c>
      <c r="AD8" s="12">
        <v>0.11996476393449999</v>
      </c>
    </row>
    <row r="9" spans="1:30" x14ac:dyDescent="0.2">
      <c r="A9">
        <v>79</v>
      </c>
      <c r="B9" s="49" t="s">
        <v>4</v>
      </c>
      <c r="C9" t="s">
        <v>73</v>
      </c>
      <c r="D9" t="s">
        <v>8</v>
      </c>
      <c r="E9" t="s">
        <v>53</v>
      </c>
      <c r="F9" t="s">
        <v>56</v>
      </c>
      <c r="G9" s="11">
        <v>0.1331595818861</v>
      </c>
      <c r="H9" s="3">
        <v>-0.40208731944280002</v>
      </c>
      <c r="I9" s="12">
        <v>0.19111099677910001</v>
      </c>
      <c r="J9" s="11">
        <v>0.13303202032790001</v>
      </c>
      <c r="K9" s="3">
        <v>-0.39923901607270001</v>
      </c>
      <c r="L9" s="12">
        <v>0.1864698223781</v>
      </c>
      <c r="M9" s="11">
        <v>0.1338635631308</v>
      </c>
      <c r="N9" s="3">
        <v>-0.39756829315019998</v>
      </c>
      <c r="O9" s="12">
        <v>0.1827070557088</v>
      </c>
      <c r="P9" s="3">
        <v>2.34660415E-2</v>
      </c>
      <c r="Q9" s="3">
        <v>0.15063420999999999</v>
      </c>
      <c r="R9" s="3">
        <v>-0.28013136900000002</v>
      </c>
      <c r="S9" s="3">
        <f t="shared" si="0"/>
        <v>-0.10603111750000002</v>
      </c>
      <c r="T9">
        <v>9.9856E-2</v>
      </c>
      <c r="U9">
        <v>0.34516999999999998</v>
      </c>
      <c r="V9">
        <v>4.2716999999999998E-2</v>
      </c>
      <c r="W9" s="27">
        <f t="shared" si="1"/>
        <v>2.0674202390814204E-3</v>
      </c>
      <c r="AB9" s="11">
        <v>-0.22795774835810001</v>
      </c>
      <c r="AC9" s="3">
        <v>-0.11996476393449999</v>
      </c>
      <c r="AD9" s="12">
        <v>-0.35864653036159999</v>
      </c>
    </row>
    <row r="10" spans="1:30" x14ac:dyDescent="0.2">
      <c r="A10">
        <v>81</v>
      </c>
      <c r="B10" s="49" t="s">
        <v>6</v>
      </c>
      <c r="C10" t="s">
        <v>73</v>
      </c>
      <c r="D10" t="s">
        <v>8</v>
      </c>
      <c r="E10" t="s">
        <v>58</v>
      </c>
      <c r="F10" t="s">
        <v>56</v>
      </c>
      <c r="G10" s="11">
        <v>0.1331595818861</v>
      </c>
      <c r="H10" s="3">
        <v>0.40208731944280002</v>
      </c>
      <c r="I10" s="12">
        <v>-0.19111099677910001</v>
      </c>
      <c r="J10" s="11">
        <v>0.13303202032790001</v>
      </c>
      <c r="K10" s="3">
        <v>0.39923901607270001</v>
      </c>
      <c r="L10" s="12">
        <v>-0.1864698223781</v>
      </c>
      <c r="M10" s="11">
        <v>0.1338635631308</v>
      </c>
      <c r="N10" s="3">
        <v>0.39756829315019998</v>
      </c>
      <c r="O10" s="12">
        <v>-0.1827070557088</v>
      </c>
      <c r="P10" s="3">
        <v>2.34660415E-2</v>
      </c>
      <c r="Q10" s="3">
        <v>-0.15063420999999999</v>
      </c>
      <c r="R10" s="3">
        <v>0.28013136900000002</v>
      </c>
      <c r="S10" s="3">
        <f t="shared" si="0"/>
        <v>0.15296320050000003</v>
      </c>
      <c r="T10">
        <v>9.9856E-2</v>
      </c>
      <c r="U10">
        <v>-0.34516999999999998</v>
      </c>
      <c r="V10">
        <v>-4.2716999999999998E-2</v>
      </c>
      <c r="W10" s="27">
        <f t="shared" si="1"/>
        <v>2.0674202390814204E-3</v>
      </c>
      <c r="AB10" s="11">
        <v>0.35864653036159999</v>
      </c>
      <c r="AC10" s="3">
        <v>0.22795774835810001</v>
      </c>
      <c r="AD10" s="12">
        <v>-0.11996476393449999</v>
      </c>
    </row>
    <row r="11" spans="1:30" x14ac:dyDescent="0.2">
      <c r="A11">
        <v>116</v>
      </c>
      <c r="B11" s="49" t="s">
        <v>4</v>
      </c>
      <c r="C11" t="s">
        <v>73</v>
      </c>
      <c r="D11" t="s">
        <v>8</v>
      </c>
      <c r="E11" t="s">
        <v>53</v>
      </c>
      <c r="F11" t="s">
        <v>54</v>
      </c>
      <c r="G11" s="11">
        <v>-0.1875192406583</v>
      </c>
      <c r="H11" s="3">
        <v>0.39859767490870002</v>
      </c>
      <c r="I11" s="12">
        <v>0.1294861458538</v>
      </c>
      <c r="J11" s="11">
        <v>-0.1864787096321</v>
      </c>
      <c r="K11" s="3">
        <v>0.39924902548710001</v>
      </c>
      <c r="L11" s="12">
        <v>0.13305117558320001</v>
      </c>
      <c r="M11" s="11">
        <v>-0.1863999536134</v>
      </c>
      <c r="N11" s="3">
        <v>0.4007828180172</v>
      </c>
      <c r="O11" s="12">
        <v>0.1374886326909</v>
      </c>
      <c r="P11" s="3">
        <v>3.7309568199999997E-2</v>
      </c>
      <c r="Q11" s="3">
        <v>7.2838103599999995E-2</v>
      </c>
      <c r="R11" s="3">
        <v>0.26674956100000002</v>
      </c>
      <c r="S11" s="3">
        <f t="shared" si="0"/>
        <v>0.37689723279999998</v>
      </c>
      <c r="T11">
        <v>-0.10836999999999999</v>
      </c>
      <c r="U11">
        <v>-0.15995000000000001</v>
      </c>
      <c r="V11">
        <v>0.21473999999999999</v>
      </c>
      <c r="W11" s="27">
        <f t="shared" si="1"/>
        <v>2.0292077498199239E-3</v>
      </c>
      <c r="AB11" s="11">
        <v>0.22795774835810001</v>
      </c>
      <c r="AC11" s="3">
        <v>-0.11996476393449999</v>
      </c>
      <c r="AD11" s="12">
        <v>0.35864653036159999</v>
      </c>
    </row>
    <row r="12" spans="1:30" x14ac:dyDescent="0.2">
      <c r="A12">
        <v>118</v>
      </c>
      <c r="B12" s="49" t="s">
        <v>6</v>
      </c>
      <c r="C12" t="s">
        <v>73</v>
      </c>
      <c r="D12" t="s">
        <v>8</v>
      </c>
      <c r="E12" t="s">
        <v>58</v>
      </c>
      <c r="F12" t="s">
        <v>54</v>
      </c>
      <c r="G12" s="11">
        <v>-0.1875192406583</v>
      </c>
      <c r="H12" s="3">
        <v>-0.39859767490870002</v>
      </c>
      <c r="I12" s="12">
        <v>-0.1294861458538</v>
      </c>
      <c r="J12" s="11">
        <v>-0.1864787096321</v>
      </c>
      <c r="K12" s="3">
        <v>-0.39924902548710001</v>
      </c>
      <c r="L12" s="12">
        <v>-0.13305117558320001</v>
      </c>
      <c r="M12" s="11">
        <v>-0.1863999536134</v>
      </c>
      <c r="N12" s="3">
        <v>-0.4007828180172</v>
      </c>
      <c r="O12" s="12">
        <v>-0.1374886326909</v>
      </c>
      <c r="P12" s="3">
        <v>3.7309568199999997E-2</v>
      </c>
      <c r="Q12" s="3">
        <v>-7.2838103599999995E-2</v>
      </c>
      <c r="R12" s="3">
        <v>-0.26674956100000002</v>
      </c>
      <c r="S12" s="3">
        <f t="shared" si="0"/>
        <v>-0.30227809640000003</v>
      </c>
      <c r="T12">
        <v>-0.10836999999999999</v>
      </c>
      <c r="U12">
        <v>0.15995000000000001</v>
      </c>
      <c r="V12">
        <v>-0.21473999999999999</v>
      </c>
      <c r="W12" s="27">
        <f t="shared" si="1"/>
        <v>2.0292077498199239E-3</v>
      </c>
      <c r="AB12" s="11">
        <v>0.35864653036159999</v>
      </c>
      <c r="AC12" s="3">
        <v>-0.22795774835810001</v>
      </c>
      <c r="AD12" s="12">
        <v>0.11996476393449999</v>
      </c>
    </row>
    <row r="13" spans="1:30" x14ac:dyDescent="0.2">
      <c r="A13">
        <v>85</v>
      </c>
      <c r="B13" s="49" t="s">
        <v>4</v>
      </c>
      <c r="C13" t="s">
        <v>73</v>
      </c>
      <c r="D13" t="s">
        <v>8</v>
      </c>
      <c r="E13" t="s">
        <v>55</v>
      </c>
      <c r="F13" t="s">
        <v>56</v>
      </c>
      <c r="G13" s="11">
        <v>-0.1874573181045</v>
      </c>
      <c r="H13" s="3">
        <v>-0.12953172128240001</v>
      </c>
      <c r="I13" s="12">
        <v>-0.39869016494609999</v>
      </c>
      <c r="J13" s="11">
        <v>-0.1864698223781</v>
      </c>
      <c r="K13" s="3">
        <v>-0.13303202032790001</v>
      </c>
      <c r="L13" s="12">
        <v>-0.39923901607270001</v>
      </c>
      <c r="M13" s="11">
        <v>-0.18635641051820001</v>
      </c>
      <c r="N13" s="3">
        <v>-0.13754112321600001</v>
      </c>
      <c r="O13" s="12">
        <v>-0.40089755019899997</v>
      </c>
      <c r="P13" s="3">
        <v>3.6696919500000001E-2</v>
      </c>
      <c r="Q13" s="3">
        <v>-0.26698006400000002</v>
      </c>
      <c r="R13" s="3">
        <v>-7.3579508399999993E-2</v>
      </c>
      <c r="S13" s="3">
        <f t="shared" si="0"/>
        <v>-0.30386265290000003</v>
      </c>
      <c r="T13">
        <v>-0.10782</v>
      </c>
      <c r="U13">
        <v>-0.21465999999999999</v>
      </c>
      <c r="V13">
        <v>0.16031000000000001</v>
      </c>
      <c r="W13" s="27">
        <f t="shared" si="1"/>
        <v>2.027726372178042E-3</v>
      </c>
      <c r="AB13" s="11">
        <v>-0.22795774835810001</v>
      </c>
      <c r="AC13" s="3">
        <v>0.11996476393449999</v>
      </c>
      <c r="AD13" s="12">
        <v>0.35864653036159999</v>
      </c>
    </row>
    <row r="14" spans="1:30" x14ac:dyDescent="0.2">
      <c r="A14">
        <v>89</v>
      </c>
      <c r="B14" s="49" t="s">
        <v>6</v>
      </c>
      <c r="C14" t="s">
        <v>73</v>
      </c>
      <c r="D14" t="s">
        <v>8</v>
      </c>
      <c r="E14" t="s">
        <v>56</v>
      </c>
      <c r="F14" t="s">
        <v>57</v>
      </c>
      <c r="G14" s="11">
        <v>-0.1874573181045</v>
      </c>
      <c r="H14" s="3">
        <v>0.12953172128240001</v>
      </c>
      <c r="I14" s="12">
        <v>0.39869016494609999</v>
      </c>
      <c r="J14" s="11">
        <v>-0.1864698223781</v>
      </c>
      <c r="K14" s="3">
        <v>0.13303202032790001</v>
      </c>
      <c r="L14" s="12">
        <v>0.39923901607270001</v>
      </c>
      <c r="M14" s="11">
        <v>-0.18635641051820001</v>
      </c>
      <c r="N14" s="3">
        <v>0.13754112321600001</v>
      </c>
      <c r="O14" s="12">
        <v>0.40089755019899997</v>
      </c>
      <c r="P14" s="3">
        <v>3.6696919500000001E-2</v>
      </c>
      <c r="Q14" s="3">
        <v>0.26698006400000002</v>
      </c>
      <c r="R14" s="3">
        <v>7.3579508399999993E-2</v>
      </c>
      <c r="S14" s="3">
        <f t="shared" si="0"/>
        <v>0.37725649189999999</v>
      </c>
      <c r="T14">
        <v>-0.10782</v>
      </c>
      <c r="U14">
        <v>0.21465999999999999</v>
      </c>
      <c r="V14">
        <v>-0.16031000000000001</v>
      </c>
      <c r="W14" s="27">
        <f t="shared" si="1"/>
        <v>2.027726372178042E-3</v>
      </c>
      <c r="AB14" s="11">
        <v>-0.35864653036159999</v>
      </c>
      <c r="AC14" s="3">
        <v>-0.22795774835810001</v>
      </c>
      <c r="AD14" s="12">
        <v>-0.11996476393449999</v>
      </c>
    </row>
    <row r="15" spans="1:30" x14ac:dyDescent="0.2">
      <c r="A15">
        <v>115</v>
      </c>
      <c r="B15" s="49" t="s">
        <v>4</v>
      </c>
      <c r="C15" t="s">
        <v>73</v>
      </c>
      <c r="D15" t="s">
        <v>8</v>
      </c>
      <c r="E15" t="s">
        <v>53</v>
      </c>
      <c r="F15" t="s">
        <v>56</v>
      </c>
      <c r="G15" s="11">
        <v>0.186333585001</v>
      </c>
      <c r="H15" s="3">
        <v>-0.40087334306720002</v>
      </c>
      <c r="I15" s="12">
        <v>0.13752073343429999</v>
      </c>
      <c r="J15" s="11">
        <v>0.1864787096321</v>
      </c>
      <c r="K15" s="3">
        <v>-0.39924902548710001</v>
      </c>
      <c r="L15" s="12">
        <v>0.13305117558320001</v>
      </c>
      <c r="M15" s="11">
        <v>0.18745621101849999</v>
      </c>
      <c r="N15" s="3">
        <v>-0.39869365276230001</v>
      </c>
      <c r="O15" s="12">
        <v>0.12953619625900001</v>
      </c>
      <c r="P15" s="3">
        <v>3.7420867199999999E-2</v>
      </c>
      <c r="Q15" s="3">
        <v>7.2656343499999998E-2</v>
      </c>
      <c r="R15" s="3">
        <v>-0.26615123899999998</v>
      </c>
      <c r="S15" s="3">
        <f t="shared" si="0"/>
        <v>-0.1560740283</v>
      </c>
      <c r="T15">
        <v>-0.10836999999999999</v>
      </c>
      <c r="U15">
        <v>-0.15995000000000001</v>
      </c>
      <c r="V15">
        <v>-0.21473999999999999</v>
      </c>
      <c r="W15" s="27">
        <f t="shared" si="1"/>
        <v>2.0237686688900579E-3</v>
      </c>
      <c r="AB15" s="11">
        <v>0.22798277024970001</v>
      </c>
      <c r="AC15" s="3">
        <v>-0.35867272161359998</v>
      </c>
      <c r="AD15" s="12">
        <v>0.1200040763616</v>
      </c>
    </row>
    <row r="16" spans="1:30" x14ac:dyDescent="0.2">
      <c r="A16">
        <v>117</v>
      </c>
      <c r="B16" s="49" t="s">
        <v>6</v>
      </c>
      <c r="C16" t="s">
        <v>73</v>
      </c>
      <c r="D16" t="s">
        <v>8</v>
      </c>
      <c r="E16" t="s">
        <v>58</v>
      </c>
      <c r="F16" t="s">
        <v>56</v>
      </c>
      <c r="G16" s="11">
        <v>0.186333585001</v>
      </c>
      <c r="H16" s="3">
        <v>0.40087334306720002</v>
      </c>
      <c r="I16" s="12">
        <v>-0.13752073343429999</v>
      </c>
      <c r="J16" s="11">
        <v>0.1864787096321</v>
      </c>
      <c r="K16" s="3">
        <v>0.39924902548710001</v>
      </c>
      <c r="L16" s="12">
        <v>-0.13305117558320001</v>
      </c>
      <c r="M16" s="11">
        <v>0.18745621101849999</v>
      </c>
      <c r="N16" s="3">
        <v>0.39869365276230001</v>
      </c>
      <c r="O16" s="12">
        <v>-0.12953619625900001</v>
      </c>
      <c r="P16" s="3">
        <v>3.7420867199999999E-2</v>
      </c>
      <c r="Q16" s="3">
        <v>-7.2656343499999998E-2</v>
      </c>
      <c r="R16" s="3">
        <v>0.26615123899999998</v>
      </c>
      <c r="S16" s="3">
        <f t="shared" si="0"/>
        <v>0.23091576269999997</v>
      </c>
      <c r="T16">
        <v>-0.10836999999999999</v>
      </c>
      <c r="U16">
        <v>0.15995000000000001</v>
      </c>
      <c r="V16">
        <v>0.21473999999999999</v>
      </c>
      <c r="W16" s="27">
        <f t="shared" si="1"/>
        <v>2.0237686688900579E-3</v>
      </c>
      <c r="AB16" s="11">
        <v>-0.22798277024970001</v>
      </c>
      <c r="AC16" s="3">
        <v>0.35867272161359998</v>
      </c>
      <c r="AD16" s="12">
        <v>0.1200040763616</v>
      </c>
    </row>
    <row r="17" spans="1:30" x14ac:dyDescent="0.2">
      <c r="A17">
        <v>83</v>
      </c>
      <c r="B17" s="49" t="s">
        <v>4</v>
      </c>
      <c r="C17" t="s">
        <v>73</v>
      </c>
      <c r="D17" t="s">
        <v>8</v>
      </c>
      <c r="E17" t="s">
        <v>54</v>
      </c>
      <c r="F17" t="s">
        <v>57</v>
      </c>
      <c r="G17" s="11">
        <v>0.18640328087470001</v>
      </c>
      <c r="H17" s="3">
        <v>0.1374808741486</v>
      </c>
      <c r="I17" s="12">
        <v>-0.4007811708499</v>
      </c>
      <c r="J17" s="11">
        <v>0.1864698223781</v>
      </c>
      <c r="K17" s="3">
        <v>0.13303202032790001</v>
      </c>
      <c r="L17" s="12">
        <v>-0.39923901607270001</v>
      </c>
      <c r="M17" s="11">
        <v>0.1875394789547</v>
      </c>
      <c r="N17" s="3">
        <v>0.12949072798370001</v>
      </c>
      <c r="O17" s="12">
        <v>-0.3985997800503</v>
      </c>
      <c r="P17" s="3">
        <v>3.7873269299999998E-2</v>
      </c>
      <c r="Q17" s="3">
        <v>-0.26633820499999999</v>
      </c>
      <c r="R17" s="3">
        <v>7.2713026700000002E-2</v>
      </c>
      <c r="S17" s="3">
        <f t="shared" si="0"/>
        <v>-0.15575190899999997</v>
      </c>
      <c r="T17">
        <v>-0.10782</v>
      </c>
      <c r="U17">
        <v>-0.21465999999999999</v>
      </c>
      <c r="V17">
        <v>-0.16031000000000001</v>
      </c>
      <c r="W17" s="27">
        <f t="shared" si="1"/>
        <v>2.0215926160149361E-3</v>
      </c>
      <c r="AB17" s="11">
        <v>0.22798277024970001</v>
      </c>
      <c r="AC17" s="3">
        <v>0.35867272161359998</v>
      </c>
      <c r="AD17" s="12">
        <v>-0.1200040763616</v>
      </c>
    </row>
    <row r="18" spans="1:30" ht="17" customHeight="1" x14ac:dyDescent="0.2">
      <c r="A18">
        <v>87</v>
      </c>
      <c r="B18" s="49" t="s">
        <v>6</v>
      </c>
      <c r="C18" t="s">
        <v>73</v>
      </c>
      <c r="D18" t="s">
        <v>8</v>
      </c>
      <c r="E18" t="s">
        <v>54</v>
      </c>
      <c r="F18" t="s">
        <v>55</v>
      </c>
      <c r="G18" s="11">
        <v>0.18640328087470001</v>
      </c>
      <c r="H18" s="3">
        <v>-0.1374808741486</v>
      </c>
      <c r="I18" s="12">
        <v>0.4007811708499</v>
      </c>
      <c r="J18" s="11">
        <v>0.1864698223781</v>
      </c>
      <c r="K18" s="3">
        <v>-0.13303202032790001</v>
      </c>
      <c r="L18" s="12">
        <v>0.39923901607270001</v>
      </c>
      <c r="M18" s="11">
        <v>0.1875394789547</v>
      </c>
      <c r="N18" s="3">
        <v>-0.12949072798370001</v>
      </c>
      <c r="O18" s="12">
        <v>0.3985997800503</v>
      </c>
      <c r="P18" s="3">
        <v>3.7873269299999998E-2</v>
      </c>
      <c r="Q18" s="3">
        <v>0.26633820499999999</v>
      </c>
      <c r="R18" s="3">
        <v>-7.2713026700000002E-2</v>
      </c>
      <c r="S18" s="3">
        <f t="shared" si="0"/>
        <v>0.23149844759999999</v>
      </c>
      <c r="T18">
        <v>-0.10782</v>
      </c>
      <c r="U18">
        <v>0.21465999999999999</v>
      </c>
      <c r="V18">
        <v>0.16031000000000001</v>
      </c>
      <c r="W18" s="27">
        <f t="shared" si="1"/>
        <v>2.0215926160149361E-3</v>
      </c>
      <c r="AB18" s="11">
        <v>-0.22798277024970001</v>
      </c>
      <c r="AC18" s="3">
        <v>-0.35867272161359998</v>
      </c>
      <c r="AD18" s="12">
        <v>-0.1200040763616</v>
      </c>
    </row>
    <row r="19" spans="1:30" x14ac:dyDescent="0.2">
      <c r="A19" s="20">
        <v>108</v>
      </c>
      <c r="B19" t="s">
        <v>4</v>
      </c>
      <c r="C19" t="s">
        <v>9</v>
      </c>
      <c r="D19" t="s">
        <v>9</v>
      </c>
      <c r="E19" t="s">
        <v>58</v>
      </c>
      <c r="F19" t="s">
        <v>55</v>
      </c>
      <c r="G19" s="11">
        <v>-0.46401127679280002</v>
      </c>
      <c r="H19" s="3">
        <v>0.18233709445849999</v>
      </c>
      <c r="I19" s="12">
        <v>9.6772795871289993E-2</v>
      </c>
      <c r="J19" s="11">
        <v>-0.46348366170529998</v>
      </c>
      <c r="K19" s="3">
        <v>0.1793370590128</v>
      </c>
      <c r="L19" s="12">
        <v>9.2582406381830004E-2</v>
      </c>
      <c r="M19" s="11">
        <v>-0.46349545268190001</v>
      </c>
      <c r="N19" s="3">
        <v>0.17684883756950001</v>
      </c>
      <c r="O19" s="12">
        <v>8.8661647385609998E-2</v>
      </c>
      <c r="P19" s="3">
        <v>1.7194137000000002E-2</v>
      </c>
      <c r="Q19" s="3">
        <v>-0.18294189599999999</v>
      </c>
      <c r="R19" s="3">
        <v>-0.27037161599999998</v>
      </c>
      <c r="S19" s="3">
        <f t="shared" si="0"/>
        <v>-0.43611937499999998</v>
      </c>
      <c r="T19">
        <v>-0.4894</v>
      </c>
      <c r="U19">
        <v>-3.0904000000000001E-2</v>
      </c>
      <c r="V19">
        <v>-6.8250000000000005E-2</v>
      </c>
      <c r="W19" s="27">
        <f t="shared" si="1"/>
        <v>7.6564425079220016E-4</v>
      </c>
      <c r="AB19" s="11">
        <v>0.1200040763616</v>
      </c>
      <c r="AC19" s="3">
        <v>0.22798277024970001</v>
      </c>
      <c r="AD19" s="12">
        <v>-0.35867272161359998</v>
      </c>
    </row>
    <row r="20" spans="1:30" x14ac:dyDescent="0.2">
      <c r="A20" s="20">
        <v>114</v>
      </c>
      <c r="B20" t="s">
        <v>6</v>
      </c>
      <c r="C20" t="s">
        <v>9</v>
      </c>
      <c r="D20" t="s">
        <v>9</v>
      </c>
      <c r="E20" t="s">
        <v>53</v>
      </c>
      <c r="F20" t="s">
        <v>57</v>
      </c>
      <c r="G20" s="11">
        <v>-0.46401127679280002</v>
      </c>
      <c r="H20" s="3">
        <v>-0.18233709445849999</v>
      </c>
      <c r="I20" s="12">
        <v>-9.6772795871289993E-2</v>
      </c>
      <c r="J20" s="11">
        <v>-0.46348366170529998</v>
      </c>
      <c r="K20" s="3">
        <v>-0.1793370590128</v>
      </c>
      <c r="L20" s="12">
        <v>-9.2582406381830004E-2</v>
      </c>
      <c r="M20" s="11">
        <v>-0.46349545268190001</v>
      </c>
      <c r="N20" s="3">
        <v>-0.17684883756950001</v>
      </c>
      <c r="O20" s="12">
        <v>-8.8661647385609998E-2</v>
      </c>
      <c r="P20" s="3">
        <v>1.7194137000000002E-2</v>
      </c>
      <c r="Q20" s="3">
        <v>0.18294189599999999</v>
      </c>
      <c r="R20" s="3">
        <v>0.27037161599999998</v>
      </c>
      <c r="S20" s="3">
        <f t="shared" si="0"/>
        <v>0.47050764899999997</v>
      </c>
      <c r="T20">
        <v>-0.4894</v>
      </c>
      <c r="U20">
        <v>3.0904000000000001E-2</v>
      </c>
      <c r="V20">
        <v>6.8250000000000005E-2</v>
      </c>
      <c r="W20" s="27">
        <f t="shared" si="1"/>
        <v>7.6564425079220016E-4</v>
      </c>
      <c r="AB20" s="11">
        <v>-0.35867272161359998</v>
      </c>
      <c r="AC20" s="3">
        <v>0.1200040763616</v>
      </c>
      <c r="AD20" s="12">
        <v>0.22798277024970001</v>
      </c>
    </row>
    <row r="21" spans="1:30" x14ac:dyDescent="0.2">
      <c r="A21" s="20">
        <v>132</v>
      </c>
      <c r="B21" t="s">
        <v>4</v>
      </c>
      <c r="C21" t="s">
        <v>9</v>
      </c>
      <c r="D21" t="s">
        <v>9</v>
      </c>
      <c r="E21" t="s">
        <v>58</v>
      </c>
      <c r="F21" t="s">
        <v>55</v>
      </c>
      <c r="G21" s="11">
        <v>-0.46402471453170002</v>
      </c>
      <c r="H21" s="3">
        <v>9.6945265036519998E-2</v>
      </c>
      <c r="I21" s="12">
        <v>0.1822732552562</v>
      </c>
      <c r="J21" s="11">
        <v>-0.46349836660060001</v>
      </c>
      <c r="K21" s="3">
        <v>9.2608159680969998E-2</v>
      </c>
      <c r="L21" s="12">
        <v>0.1793522670454</v>
      </c>
      <c r="M21" s="11">
        <v>-0.4635107692514</v>
      </c>
      <c r="N21" s="3">
        <v>8.8854254734370003E-2</v>
      </c>
      <c r="O21" s="12">
        <v>0.17676175164060001</v>
      </c>
      <c r="P21" s="3">
        <v>1.71315093E-2</v>
      </c>
      <c r="Q21" s="3">
        <v>-0.26970034300000001</v>
      </c>
      <c r="R21" s="3">
        <v>-0.18371678699999999</v>
      </c>
      <c r="S21" s="3">
        <f t="shared" si="0"/>
        <v>-0.43628562069999999</v>
      </c>
      <c r="T21">
        <v>-0.48877999999999999</v>
      </c>
      <c r="U21">
        <v>-6.7701999999999998E-2</v>
      </c>
      <c r="V21">
        <v>-3.0883000000000001E-2</v>
      </c>
      <c r="W21" s="27">
        <f t="shared" si="1"/>
        <v>7.5919140551262781E-4</v>
      </c>
      <c r="AB21" s="11">
        <v>-0.1200040763616</v>
      </c>
      <c r="AC21" s="3">
        <v>-0.22798277024970001</v>
      </c>
      <c r="AD21" s="12">
        <v>-0.35867272161359998</v>
      </c>
    </row>
    <row r="22" spans="1:30" x14ac:dyDescent="0.2">
      <c r="A22" s="20">
        <v>138</v>
      </c>
      <c r="B22" t="s">
        <v>6</v>
      </c>
      <c r="C22" t="s">
        <v>9</v>
      </c>
      <c r="D22" t="s">
        <v>9</v>
      </c>
      <c r="E22" t="s">
        <v>53</v>
      </c>
      <c r="F22" t="s">
        <v>57</v>
      </c>
      <c r="G22" s="11">
        <v>-0.46402471453170002</v>
      </c>
      <c r="H22" s="3">
        <v>-9.6945265036519998E-2</v>
      </c>
      <c r="I22" s="12">
        <v>-0.1822732552562</v>
      </c>
      <c r="J22" s="11">
        <v>-0.46349836660060001</v>
      </c>
      <c r="K22" s="3">
        <v>-9.2608159680969998E-2</v>
      </c>
      <c r="L22" s="12">
        <v>-0.1793522670454</v>
      </c>
      <c r="M22" s="11">
        <v>-0.4635107692514</v>
      </c>
      <c r="N22" s="3">
        <v>-8.8854254734370003E-2</v>
      </c>
      <c r="O22" s="12">
        <v>-0.17676175164060001</v>
      </c>
      <c r="P22" s="3">
        <v>1.71315093E-2</v>
      </c>
      <c r="Q22" s="3">
        <v>0.26970034300000001</v>
      </c>
      <c r="R22" s="3">
        <v>0.18371678699999999</v>
      </c>
      <c r="S22" s="3">
        <f t="shared" si="0"/>
        <v>0.47054863930000002</v>
      </c>
      <c r="T22">
        <v>-0.48877999999999999</v>
      </c>
      <c r="U22">
        <v>6.7701999999999998E-2</v>
      </c>
      <c r="V22">
        <v>3.0883000000000001E-2</v>
      </c>
      <c r="W22" s="27">
        <f t="shared" si="1"/>
        <v>7.5919140551262781E-4</v>
      </c>
      <c r="AB22" s="11">
        <v>0.35867272161359998</v>
      </c>
      <c r="AC22" s="3">
        <v>0.1200040763616</v>
      </c>
      <c r="AD22" s="12">
        <v>-0.22798277024970001</v>
      </c>
    </row>
    <row r="23" spans="1:30" x14ac:dyDescent="0.2">
      <c r="A23">
        <v>110</v>
      </c>
      <c r="B23" t="s">
        <v>4</v>
      </c>
      <c r="C23" t="s">
        <v>9</v>
      </c>
      <c r="D23" t="s">
        <v>9</v>
      </c>
      <c r="E23" t="s">
        <v>53</v>
      </c>
      <c r="F23" t="s">
        <v>55</v>
      </c>
      <c r="G23" s="11">
        <v>0.46351142933040002</v>
      </c>
      <c r="H23" s="3">
        <v>0.17676717298899999</v>
      </c>
      <c r="I23" s="12">
        <v>-8.8840475519010004E-2</v>
      </c>
      <c r="J23" s="11">
        <v>0.46348366170529998</v>
      </c>
      <c r="K23" s="3">
        <v>0.1793370590128</v>
      </c>
      <c r="L23" s="12">
        <v>-9.2582406381830004E-2</v>
      </c>
      <c r="M23" s="11">
        <v>0.46403701636299999</v>
      </c>
      <c r="N23" s="3">
        <v>0.18228193790130001</v>
      </c>
      <c r="O23" s="12">
        <v>-9.6950290800499994E-2</v>
      </c>
      <c r="P23" s="3">
        <v>1.75195678E-2</v>
      </c>
      <c r="Q23" s="3">
        <v>0.183825497</v>
      </c>
      <c r="R23" s="3">
        <v>-0.270327176</v>
      </c>
      <c r="S23" s="3">
        <f t="shared" si="0"/>
        <v>-6.8982111200000001E-2</v>
      </c>
      <c r="T23">
        <v>-0.4894</v>
      </c>
      <c r="U23">
        <v>3.0904000000000001E-2</v>
      </c>
      <c r="V23">
        <v>-6.8250000000000005E-2</v>
      </c>
      <c r="W23" s="27">
        <f t="shared" si="1"/>
        <v>7.5905758592897368E-4</v>
      </c>
      <c r="AB23" s="11">
        <v>0.1200040763616</v>
      </c>
      <c r="AC23" s="3">
        <v>-0.22798277024970001</v>
      </c>
      <c r="AD23" s="12">
        <v>0.35867272161359998</v>
      </c>
    </row>
    <row r="24" spans="1:30" x14ac:dyDescent="0.2">
      <c r="A24">
        <v>112</v>
      </c>
      <c r="B24" t="s">
        <v>6</v>
      </c>
      <c r="C24" t="s">
        <v>9</v>
      </c>
      <c r="D24" t="s">
        <v>9</v>
      </c>
      <c r="E24" t="s">
        <v>58</v>
      </c>
      <c r="F24" t="s">
        <v>57</v>
      </c>
      <c r="G24" s="11">
        <v>0.46351142933040002</v>
      </c>
      <c r="H24" s="3">
        <v>-0.17676717298899999</v>
      </c>
      <c r="I24" s="12">
        <v>8.8840475519010004E-2</v>
      </c>
      <c r="J24" s="11">
        <v>0.46348366170529998</v>
      </c>
      <c r="K24" s="3">
        <v>-0.1793370590128</v>
      </c>
      <c r="L24" s="12">
        <v>9.2582406381830004E-2</v>
      </c>
      <c r="M24" s="11">
        <v>0.46403701636299999</v>
      </c>
      <c r="N24" s="3">
        <v>-0.18228193790130001</v>
      </c>
      <c r="O24" s="12">
        <v>9.6950290800499994E-2</v>
      </c>
      <c r="P24" s="3">
        <v>1.75195678E-2</v>
      </c>
      <c r="Q24" s="3">
        <v>-0.183825497</v>
      </c>
      <c r="R24" s="3">
        <v>0.270327176</v>
      </c>
      <c r="S24" s="3">
        <f t="shared" si="0"/>
        <v>0.10402124679999999</v>
      </c>
      <c r="T24">
        <v>-0.4894</v>
      </c>
      <c r="U24">
        <v>-3.0904000000000001E-2</v>
      </c>
      <c r="V24">
        <v>6.8250000000000005E-2</v>
      </c>
      <c r="W24" s="27">
        <f t="shared" si="1"/>
        <v>7.5905758592897368E-4</v>
      </c>
      <c r="AB24" s="11">
        <v>0.35867272161359998</v>
      </c>
      <c r="AC24" s="3">
        <v>-0.1200040763616</v>
      </c>
      <c r="AD24" s="12">
        <v>0.22798277024970001</v>
      </c>
    </row>
    <row r="25" spans="1:30" x14ac:dyDescent="0.2">
      <c r="A25">
        <v>8</v>
      </c>
      <c r="B25" t="s">
        <v>4</v>
      </c>
      <c r="C25" t="s">
        <v>5</v>
      </c>
      <c r="D25" t="s">
        <v>5</v>
      </c>
      <c r="E25" t="s">
        <v>53</v>
      </c>
      <c r="F25" t="s">
        <v>55</v>
      </c>
      <c r="G25" s="11">
        <v>0.35901007359170001</v>
      </c>
      <c r="H25" s="3">
        <v>0.22535936819899999</v>
      </c>
      <c r="I25" s="12">
        <v>-0.1158946840463</v>
      </c>
      <c r="J25" s="11">
        <v>0.35864653036159999</v>
      </c>
      <c r="K25" s="3">
        <v>0.22795774835810001</v>
      </c>
      <c r="L25" s="12">
        <v>-0.11996476393449999</v>
      </c>
      <c r="M25" s="11">
        <v>0.35984293311679999</v>
      </c>
      <c r="N25" s="3">
        <v>0.23215210965880001</v>
      </c>
      <c r="O25" s="12">
        <v>-0.1259760023008</v>
      </c>
      <c r="P25" s="3">
        <v>2.7761984199999999E-2</v>
      </c>
      <c r="Q25" s="3">
        <v>0.226424715</v>
      </c>
      <c r="R25" s="3">
        <v>-0.33604394199999998</v>
      </c>
      <c r="S25" s="3">
        <f t="shared" si="0"/>
        <v>-8.1857242800000007E-2</v>
      </c>
      <c r="T25">
        <v>2.2388000000000002E-2</v>
      </c>
      <c r="U25">
        <v>9.6401000000000001E-2</v>
      </c>
      <c r="V25">
        <v>2.0611999999999998E-2</v>
      </c>
      <c r="W25" s="27">
        <f t="shared" si="1"/>
        <v>7.5739228543320145E-4</v>
      </c>
      <c r="AB25" s="11">
        <v>-0.1200040763616</v>
      </c>
      <c r="AC25" s="3">
        <v>0.22798277024970001</v>
      </c>
      <c r="AD25" s="12">
        <v>0.35867272161359998</v>
      </c>
    </row>
    <row r="26" spans="1:30" x14ac:dyDescent="0.2">
      <c r="A26">
        <v>10</v>
      </c>
      <c r="B26" t="s">
        <v>6</v>
      </c>
      <c r="C26" t="s">
        <v>5</v>
      </c>
      <c r="D26" t="s">
        <v>5</v>
      </c>
      <c r="E26" t="s">
        <v>58</v>
      </c>
      <c r="F26" t="s">
        <v>57</v>
      </c>
      <c r="G26" s="11">
        <v>0.35901007359170001</v>
      </c>
      <c r="H26" s="3">
        <v>-0.22535936819899999</v>
      </c>
      <c r="I26" s="12">
        <v>0.1158946840463</v>
      </c>
      <c r="J26" s="11">
        <v>0.35864653036159999</v>
      </c>
      <c r="K26" s="3">
        <v>-0.22795774835810001</v>
      </c>
      <c r="L26" s="12">
        <v>0.11996476393449999</v>
      </c>
      <c r="M26" s="11">
        <v>0.35984293311679999</v>
      </c>
      <c r="N26" s="3">
        <v>-0.23215210965880001</v>
      </c>
      <c r="O26" s="12">
        <v>0.1259760023008</v>
      </c>
      <c r="P26" s="3">
        <v>2.7761984199999999E-2</v>
      </c>
      <c r="Q26" s="3">
        <v>-0.226424715</v>
      </c>
      <c r="R26" s="3">
        <v>0.33604394199999998</v>
      </c>
      <c r="S26" s="3">
        <f t="shared" si="0"/>
        <v>0.13738121119999999</v>
      </c>
      <c r="T26">
        <v>2.2388000000000002E-2</v>
      </c>
      <c r="U26">
        <v>-9.6401000000000001E-2</v>
      </c>
      <c r="V26">
        <v>-2.0611999999999998E-2</v>
      </c>
      <c r="W26" s="27">
        <f t="shared" si="1"/>
        <v>7.5739228543320145E-4</v>
      </c>
      <c r="AB26" s="11">
        <v>-0.35867272161359998</v>
      </c>
      <c r="AC26" s="3">
        <v>-0.1200040763616</v>
      </c>
      <c r="AD26" s="12">
        <v>-0.22798277024970001</v>
      </c>
    </row>
    <row r="27" spans="1:30" x14ac:dyDescent="0.2">
      <c r="A27">
        <v>134</v>
      </c>
      <c r="B27" t="s">
        <v>4</v>
      </c>
      <c r="C27" t="s">
        <v>9</v>
      </c>
      <c r="D27" t="s">
        <v>9</v>
      </c>
      <c r="E27" t="s">
        <v>53</v>
      </c>
      <c r="F27" t="s">
        <v>55</v>
      </c>
      <c r="G27" s="11">
        <v>0.46349726108959999</v>
      </c>
      <c r="H27" s="3">
        <v>8.8666084514920002E-2</v>
      </c>
      <c r="I27" s="12">
        <v>-0.1768346397576</v>
      </c>
      <c r="J27" s="11">
        <v>0.46349836660060001</v>
      </c>
      <c r="K27" s="3">
        <v>9.2608159680969998E-2</v>
      </c>
      <c r="L27" s="12">
        <v>-0.1793522670454</v>
      </c>
      <c r="M27" s="11">
        <v>0.46401725825509998</v>
      </c>
      <c r="N27" s="3">
        <v>9.6767574972990003E-2</v>
      </c>
      <c r="O27" s="12">
        <v>-0.18232812578329999</v>
      </c>
      <c r="P27" s="3">
        <v>1.7333238899999999E-2</v>
      </c>
      <c r="Q27" s="3">
        <v>0.27004968200000001</v>
      </c>
      <c r="R27" s="3">
        <v>-0.18311620100000001</v>
      </c>
      <c r="S27" s="3">
        <f t="shared" si="0"/>
        <v>0.1042667199</v>
      </c>
      <c r="T27">
        <v>-0.48877999999999999</v>
      </c>
      <c r="U27">
        <v>6.7701999999999998E-2</v>
      </c>
      <c r="V27">
        <v>-3.0883000000000001E-2</v>
      </c>
      <c r="W27" s="27">
        <f t="shared" si="1"/>
        <v>7.5462934271832555E-4</v>
      </c>
      <c r="AB27" s="11">
        <v>0.10538724183339999</v>
      </c>
      <c r="AC27" s="3">
        <v>0.42016991150650002</v>
      </c>
      <c r="AD27" s="12">
        <v>3.6413568805220002E-2</v>
      </c>
    </row>
    <row r="28" spans="1:30" x14ac:dyDescent="0.2">
      <c r="A28">
        <v>136</v>
      </c>
      <c r="B28" t="s">
        <v>6</v>
      </c>
      <c r="C28" t="s">
        <v>9</v>
      </c>
      <c r="D28" t="s">
        <v>9</v>
      </c>
      <c r="E28" t="s">
        <v>58</v>
      </c>
      <c r="F28" t="s">
        <v>57</v>
      </c>
      <c r="G28" s="11">
        <v>0.46349726108959999</v>
      </c>
      <c r="H28" s="3">
        <v>-8.8666084514920002E-2</v>
      </c>
      <c r="I28" s="12">
        <v>0.1768346397576</v>
      </c>
      <c r="J28" s="11">
        <v>0.46349836660060001</v>
      </c>
      <c r="K28" s="3">
        <v>-9.2608159680969998E-2</v>
      </c>
      <c r="L28" s="12">
        <v>0.1793522670454</v>
      </c>
      <c r="M28" s="11">
        <v>0.46401725825509998</v>
      </c>
      <c r="N28" s="3">
        <v>-9.6767574972990003E-2</v>
      </c>
      <c r="O28" s="12">
        <v>0.18232812578329999</v>
      </c>
      <c r="P28" s="3">
        <v>1.7333238899999999E-2</v>
      </c>
      <c r="Q28" s="3">
        <v>-0.27004968200000001</v>
      </c>
      <c r="R28" s="3">
        <v>0.18311620100000001</v>
      </c>
      <c r="S28" s="3">
        <f t="shared" si="0"/>
        <v>-6.9600242100000015E-2</v>
      </c>
      <c r="T28">
        <v>-0.48877999999999999</v>
      </c>
      <c r="U28">
        <v>-6.7701999999999998E-2</v>
      </c>
      <c r="V28">
        <v>3.0883000000000001E-2</v>
      </c>
      <c r="W28" s="27">
        <f t="shared" si="1"/>
        <v>7.5462934271832555E-4</v>
      </c>
      <c r="AB28" s="11">
        <v>-0.10538724183339999</v>
      </c>
      <c r="AC28" s="3">
        <v>-0.42016991150650002</v>
      </c>
      <c r="AD28" s="12">
        <v>3.6413568805220002E-2</v>
      </c>
    </row>
    <row r="29" spans="1:30" x14ac:dyDescent="0.2">
      <c r="A29" s="20">
        <v>18</v>
      </c>
      <c r="B29" t="s">
        <v>4</v>
      </c>
      <c r="C29" t="s">
        <v>5</v>
      </c>
      <c r="D29" t="s">
        <v>5</v>
      </c>
      <c r="E29" t="s">
        <v>58</v>
      </c>
      <c r="F29" t="s">
        <v>55</v>
      </c>
      <c r="G29" s="11">
        <v>-0.35983875978300001</v>
      </c>
      <c r="H29" s="3">
        <v>0.1259797482126</v>
      </c>
      <c r="I29" s="12">
        <v>0.23215625663360001</v>
      </c>
      <c r="J29" s="11">
        <v>-0.35867272161359998</v>
      </c>
      <c r="K29" s="3">
        <v>0.1200040763616</v>
      </c>
      <c r="L29" s="12">
        <v>0.22798277024970001</v>
      </c>
      <c r="M29" s="11">
        <v>-0.35902740853449999</v>
      </c>
      <c r="N29" s="3">
        <v>0.11593190473709999</v>
      </c>
      <c r="O29" s="12">
        <v>0.22537905678959999</v>
      </c>
      <c r="P29" s="3">
        <v>2.70450416E-2</v>
      </c>
      <c r="Q29" s="3">
        <v>-0.334928116</v>
      </c>
      <c r="R29" s="3">
        <v>-0.22590666100000001</v>
      </c>
      <c r="S29" s="3">
        <f t="shared" si="0"/>
        <v>-0.53378973540000008</v>
      </c>
      <c r="T29">
        <v>2.2055000000000002E-2</v>
      </c>
      <c r="U29">
        <v>2.0629000000000002E-2</v>
      </c>
      <c r="V29">
        <v>-9.6239000000000005E-2</v>
      </c>
      <c r="W29" s="27">
        <f t="shared" si="1"/>
        <v>7.5279163994919807E-4</v>
      </c>
      <c r="AB29" s="11">
        <v>0.10538724183339999</v>
      </c>
      <c r="AC29" s="3">
        <v>-0.42016991150650002</v>
      </c>
      <c r="AD29" s="12">
        <v>-3.6413568805220002E-2</v>
      </c>
    </row>
    <row r="30" spans="1:30" x14ac:dyDescent="0.2">
      <c r="A30" s="20">
        <v>24</v>
      </c>
      <c r="B30" t="s">
        <v>6</v>
      </c>
      <c r="C30" t="s">
        <v>5</v>
      </c>
      <c r="D30" t="s">
        <v>5</v>
      </c>
      <c r="E30" t="s">
        <v>53</v>
      </c>
      <c r="F30" t="s">
        <v>57</v>
      </c>
      <c r="G30" s="11">
        <v>-0.35983875978300001</v>
      </c>
      <c r="H30" s="3">
        <v>-0.1259797482126</v>
      </c>
      <c r="I30" s="12">
        <v>-0.23215625663360001</v>
      </c>
      <c r="J30" s="11">
        <v>-0.35867272161359998</v>
      </c>
      <c r="K30" s="3">
        <v>-0.1200040763616</v>
      </c>
      <c r="L30" s="12">
        <v>-0.22798277024970001</v>
      </c>
      <c r="M30" s="11">
        <v>-0.35902740853449999</v>
      </c>
      <c r="N30" s="3">
        <v>-0.11593190473709999</v>
      </c>
      <c r="O30" s="12">
        <v>-0.22537905678959999</v>
      </c>
      <c r="P30" s="3">
        <v>2.70450416E-2</v>
      </c>
      <c r="Q30" s="3">
        <v>0.334928116</v>
      </c>
      <c r="R30" s="3">
        <v>0.22590666100000001</v>
      </c>
      <c r="S30" s="3">
        <f t="shared" si="0"/>
        <v>0.58787981860000005</v>
      </c>
      <c r="T30">
        <v>2.2055000000000002E-2</v>
      </c>
      <c r="U30">
        <v>-2.0629000000000002E-2</v>
      </c>
      <c r="V30">
        <v>9.6239000000000005E-2</v>
      </c>
      <c r="W30" s="27">
        <f t="shared" si="1"/>
        <v>7.5279163994919807E-4</v>
      </c>
      <c r="AB30" s="11">
        <v>-0.10538724183339999</v>
      </c>
      <c r="AC30" s="3">
        <v>0.42016991150650002</v>
      </c>
      <c r="AD30" s="12">
        <v>-3.6413568805220002E-2</v>
      </c>
    </row>
    <row r="31" spans="1:30" x14ac:dyDescent="0.2">
      <c r="A31">
        <v>20</v>
      </c>
      <c r="B31" t="s">
        <v>4</v>
      </c>
      <c r="C31" t="s">
        <v>5</v>
      </c>
      <c r="D31" t="s">
        <v>5</v>
      </c>
      <c r="E31" t="s">
        <v>53</v>
      </c>
      <c r="F31" t="s">
        <v>55</v>
      </c>
      <c r="G31" s="11">
        <v>0.35899081046969999</v>
      </c>
      <c r="H31" s="3">
        <v>0.1156737676079</v>
      </c>
      <c r="I31" s="12">
        <v>-0.2254422630796</v>
      </c>
      <c r="J31" s="11">
        <v>0.35867272161359998</v>
      </c>
      <c r="K31" s="3">
        <v>0.1200040763616</v>
      </c>
      <c r="L31" s="12">
        <v>-0.22798277024970001</v>
      </c>
      <c r="M31" s="11">
        <v>0.35981769604929997</v>
      </c>
      <c r="N31" s="3">
        <v>0.12573942980639999</v>
      </c>
      <c r="O31" s="12">
        <v>-0.2322162687307</v>
      </c>
      <c r="P31" s="3">
        <v>2.7562852700000001E-2</v>
      </c>
      <c r="Q31" s="3">
        <v>0.33552207299999998</v>
      </c>
      <c r="R31" s="3">
        <v>-0.22580018800000001</v>
      </c>
      <c r="S31" s="3">
        <f t="shared" si="0"/>
        <v>0.13728473769999994</v>
      </c>
      <c r="T31">
        <v>2.2055000000000002E-2</v>
      </c>
      <c r="U31">
        <v>-2.0629000000000002E-2</v>
      </c>
      <c r="V31">
        <v>-9.6239000000000005E-2</v>
      </c>
      <c r="W31" s="27">
        <f t="shared" si="1"/>
        <v>7.5225104933496656E-4</v>
      </c>
      <c r="AB31" s="11">
        <v>3.6413568805220002E-2</v>
      </c>
      <c r="AC31" s="3">
        <v>0.10538724183339999</v>
      </c>
      <c r="AD31" s="12">
        <v>0.42016991150650002</v>
      </c>
    </row>
    <row r="32" spans="1:30" x14ac:dyDescent="0.2">
      <c r="A32">
        <v>22</v>
      </c>
      <c r="B32" t="s">
        <v>6</v>
      </c>
      <c r="C32" t="s">
        <v>5</v>
      </c>
      <c r="D32" t="s">
        <v>5</v>
      </c>
      <c r="E32" t="s">
        <v>58</v>
      </c>
      <c r="F32" t="s">
        <v>57</v>
      </c>
      <c r="G32" s="11">
        <v>0.35899081046969999</v>
      </c>
      <c r="H32" s="3">
        <v>-0.1156737676079</v>
      </c>
      <c r="I32" s="12">
        <v>0.2254422630796</v>
      </c>
      <c r="J32" s="11">
        <v>0.35867272161359998</v>
      </c>
      <c r="K32" s="3">
        <v>-0.1200040763616</v>
      </c>
      <c r="L32" s="12">
        <v>0.22798277024970001</v>
      </c>
      <c r="M32" s="11">
        <v>0.35981769604929997</v>
      </c>
      <c r="N32" s="3">
        <v>-0.12573942980639999</v>
      </c>
      <c r="O32" s="12">
        <v>0.2322162687307</v>
      </c>
      <c r="P32" s="3">
        <v>2.7562852700000001E-2</v>
      </c>
      <c r="Q32" s="3">
        <v>-0.33552207299999998</v>
      </c>
      <c r="R32" s="3">
        <v>0.22580018800000001</v>
      </c>
      <c r="S32" s="3">
        <f t="shared" si="0"/>
        <v>-8.215903229999999E-2</v>
      </c>
      <c r="T32">
        <v>2.2055000000000002E-2</v>
      </c>
      <c r="U32">
        <v>2.0629000000000002E-2</v>
      </c>
      <c r="V32">
        <v>9.6239000000000005E-2</v>
      </c>
      <c r="W32" s="27">
        <f t="shared" si="1"/>
        <v>7.5225104933496656E-4</v>
      </c>
      <c r="AB32" s="11">
        <v>0.42016991150650002</v>
      </c>
      <c r="AC32" s="3">
        <v>3.6413568805220002E-2</v>
      </c>
      <c r="AD32" s="12">
        <v>0.10538724183339999</v>
      </c>
    </row>
    <row r="33" spans="1:30" x14ac:dyDescent="0.2">
      <c r="A33" s="20">
        <v>6</v>
      </c>
      <c r="B33" t="s">
        <v>4</v>
      </c>
      <c r="C33" t="s">
        <v>5</v>
      </c>
      <c r="D33" t="s">
        <v>5</v>
      </c>
      <c r="E33" t="s">
        <v>58</v>
      </c>
      <c r="F33" t="s">
        <v>55</v>
      </c>
      <c r="G33" s="11">
        <v>-0.35982323919519998</v>
      </c>
      <c r="H33" s="3">
        <v>0.23223920595700001</v>
      </c>
      <c r="I33" s="12">
        <v>0.12576386170760001</v>
      </c>
      <c r="J33" s="11">
        <v>-0.35864653036159999</v>
      </c>
      <c r="K33" s="3">
        <v>0.22795774835810001</v>
      </c>
      <c r="L33" s="12">
        <v>0.11996476393449999</v>
      </c>
      <c r="M33" s="11">
        <v>-0.35900800861150001</v>
      </c>
      <c r="N33" s="3">
        <v>0.22548210380600001</v>
      </c>
      <c r="O33" s="12">
        <v>0.11569658253539999</v>
      </c>
      <c r="P33" s="3">
        <v>2.7174352799999999E-2</v>
      </c>
      <c r="Q33" s="3">
        <v>-0.22523673799999999</v>
      </c>
      <c r="R33" s="3">
        <v>-0.335575972</v>
      </c>
      <c r="S33" s="3">
        <f t="shared" si="0"/>
        <v>-0.53363835719999997</v>
      </c>
      <c r="T33">
        <v>2.2388000000000002E-2</v>
      </c>
      <c r="U33">
        <v>-9.6401000000000001E-2</v>
      </c>
      <c r="V33">
        <v>2.0611999999999998E-2</v>
      </c>
      <c r="W33" s="27">
        <f t="shared" si="1"/>
        <v>7.5163313943341992E-4</v>
      </c>
      <c r="AB33" s="11">
        <v>-3.6413568805220002E-2</v>
      </c>
      <c r="AC33" s="3">
        <v>-0.10538724183339999</v>
      </c>
      <c r="AD33" s="12">
        <v>0.42016991150650002</v>
      </c>
    </row>
    <row r="34" spans="1:30" x14ac:dyDescent="0.2">
      <c r="A34" s="20">
        <v>12</v>
      </c>
      <c r="B34" t="s">
        <v>6</v>
      </c>
      <c r="C34" t="s">
        <v>5</v>
      </c>
      <c r="D34" t="s">
        <v>5</v>
      </c>
      <c r="E34" t="s">
        <v>53</v>
      </c>
      <c r="F34" t="s">
        <v>57</v>
      </c>
      <c r="G34" s="11">
        <v>-0.35982323919519998</v>
      </c>
      <c r="H34" s="3">
        <v>-0.23223920595700001</v>
      </c>
      <c r="I34" s="12">
        <v>-0.12576386170760001</v>
      </c>
      <c r="J34" s="11">
        <v>-0.35864653036159999</v>
      </c>
      <c r="K34" s="3">
        <v>-0.22795774835810001</v>
      </c>
      <c r="L34" s="12">
        <v>-0.11996476393449999</v>
      </c>
      <c r="M34" s="11">
        <v>-0.35900800861150001</v>
      </c>
      <c r="N34" s="3">
        <v>-0.22548210380600001</v>
      </c>
      <c r="O34" s="12">
        <v>-0.11569658253539999</v>
      </c>
      <c r="P34" s="3">
        <v>2.7174352799999999E-2</v>
      </c>
      <c r="Q34" s="3">
        <v>0.22523673799999999</v>
      </c>
      <c r="R34" s="3">
        <v>0.335575972</v>
      </c>
      <c r="S34" s="3">
        <f t="shared" si="0"/>
        <v>0.58798706280000002</v>
      </c>
      <c r="T34">
        <v>2.2388000000000002E-2</v>
      </c>
      <c r="U34">
        <v>9.6401000000000001E-2</v>
      </c>
      <c r="V34">
        <v>-2.0611999999999998E-2</v>
      </c>
      <c r="W34" s="27">
        <f t="shared" si="1"/>
        <v>7.5163313943341992E-4</v>
      </c>
      <c r="AB34" s="11">
        <v>-0.42016991150650002</v>
      </c>
      <c r="AC34" s="3">
        <v>3.6413568805220002E-2</v>
      </c>
      <c r="AD34" s="12">
        <v>-0.10538724183339999</v>
      </c>
    </row>
    <row r="35" spans="1:30" x14ac:dyDescent="0.2">
      <c r="A35">
        <v>30</v>
      </c>
      <c r="B35" t="s">
        <v>4</v>
      </c>
      <c r="C35" t="s">
        <v>77</v>
      </c>
      <c r="D35" t="s">
        <v>5</v>
      </c>
      <c r="E35" t="s">
        <v>58</v>
      </c>
      <c r="F35" t="s">
        <v>55</v>
      </c>
      <c r="G35" s="11">
        <v>0.42040173034959999</v>
      </c>
      <c r="H35" s="3">
        <v>3.8900582572640001E-2</v>
      </c>
      <c r="I35" s="12">
        <v>0.1068883852456</v>
      </c>
      <c r="J35" s="11">
        <v>0.42016991150650002</v>
      </c>
      <c r="K35" s="3">
        <v>3.6413568805220002E-2</v>
      </c>
      <c r="L35" s="12">
        <v>0.10538724183339999</v>
      </c>
      <c r="M35" s="11">
        <v>0.42090801463909999</v>
      </c>
      <c r="N35" s="3">
        <v>3.3136025009320003E-2</v>
      </c>
      <c r="O35" s="12">
        <v>0.1031837742571</v>
      </c>
      <c r="P35" s="3">
        <v>1.6876143E-2</v>
      </c>
      <c r="Q35" s="3">
        <v>-0.192151919</v>
      </c>
      <c r="R35" s="3">
        <v>-0.123487033</v>
      </c>
      <c r="S35" s="3">
        <f t="shared" ref="S35:S66" si="2">P35+Q35+R35</f>
        <v>-0.29876280899999996</v>
      </c>
      <c r="T35">
        <v>2.3882E-2</v>
      </c>
      <c r="U35">
        <v>-4.0832E-2</v>
      </c>
      <c r="V35">
        <v>-1.5094E-2</v>
      </c>
      <c r="W35" s="27">
        <f t="shared" ref="W35:W66" si="3">((P35*T35)+(Q35*U35)+(R35*V35))*$AA$6</f>
        <v>4.9343836066712628E-4</v>
      </c>
      <c r="AB35" s="11">
        <v>3.6413568805220002E-2</v>
      </c>
      <c r="AC35" s="3">
        <v>-0.10538724183339999</v>
      </c>
      <c r="AD35" s="12">
        <v>-0.42016991150650002</v>
      </c>
    </row>
    <row r="36" spans="1:30" x14ac:dyDescent="0.2">
      <c r="A36">
        <v>36</v>
      </c>
      <c r="B36" t="s">
        <v>6</v>
      </c>
      <c r="C36" t="s">
        <v>77</v>
      </c>
      <c r="D36" t="s">
        <v>5</v>
      </c>
      <c r="E36" t="s">
        <v>53</v>
      </c>
      <c r="F36" t="s">
        <v>57</v>
      </c>
      <c r="G36" s="11">
        <v>0.42040173034959999</v>
      </c>
      <c r="H36" s="3">
        <v>-3.8900582572640001E-2</v>
      </c>
      <c r="I36" s="12">
        <v>-0.1068883852456</v>
      </c>
      <c r="J36" s="11">
        <v>0.42016991150650002</v>
      </c>
      <c r="K36" s="3">
        <v>-3.6413568805220002E-2</v>
      </c>
      <c r="L36" s="12">
        <v>-0.10538724183339999</v>
      </c>
      <c r="M36" s="11">
        <v>0.42090801463909999</v>
      </c>
      <c r="N36" s="3">
        <v>-3.3136025009320003E-2</v>
      </c>
      <c r="O36" s="12">
        <v>-0.1031837742571</v>
      </c>
      <c r="P36" s="3">
        <v>1.6876143E-2</v>
      </c>
      <c r="Q36" s="3">
        <v>0.192151919</v>
      </c>
      <c r="R36" s="3">
        <v>0.123487033</v>
      </c>
      <c r="S36" s="3">
        <f t="shared" si="2"/>
        <v>0.33251509499999998</v>
      </c>
      <c r="T36">
        <v>2.3882E-2</v>
      </c>
      <c r="U36">
        <v>4.0832E-2</v>
      </c>
      <c r="V36">
        <v>1.5094E-2</v>
      </c>
      <c r="W36" s="27">
        <f t="shared" si="3"/>
        <v>4.9343836066712628E-4</v>
      </c>
      <c r="AB36" s="11">
        <v>-0.42016991150650002</v>
      </c>
      <c r="AC36" s="3">
        <v>-3.6413568805220002E-2</v>
      </c>
      <c r="AD36" s="12">
        <v>0.10538724183339999</v>
      </c>
    </row>
    <row r="37" spans="1:30" x14ac:dyDescent="0.2">
      <c r="A37">
        <v>32</v>
      </c>
      <c r="B37" t="s">
        <v>4</v>
      </c>
      <c r="C37" t="s">
        <v>77</v>
      </c>
      <c r="D37" t="s">
        <v>5</v>
      </c>
      <c r="E37" t="s">
        <v>53</v>
      </c>
      <c r="F37" t="s">
        <v>55</v>
      </c>
      <c r="G37" s="11">
        <v>-0.4208538438294</v>
      </c>
      <c r="H37" s="3">
        <v>3.3066428376340003E-2</v>
      </c>
      <c r="I37" s="12">
        <v>-0.1032957462176</v>
      </c>
      <c r="J37" s="11">
        <v>-0.42016991150650002</v>
      </c>
      <c r="K37" s="3">
        <v>3.6413568805220002E-2</v>
      </c>
      <c r="L37" s="12">
        <v>-0.10538724183339999</v>
      </c>
      <c r="M37" s="11">
        <v>-0.42037044062939999</v>
      </c>
      <c r="N37" s="3">
        <v>3.882785579498E-2</v>
      </c>
      <c r="O37" s="12">
        <v>-0.10694886102289999</v>
      </c>
      <c r="P37" s="3">
        <v>1.611344E-2</v>
      </c>
      <c r="Q37" s="3">
        <v>0.19204758099999999</v>
      </c>
      <c r="R37" s="3">
        <v>-0.12177049400000001</v>
      </c>
      <c r="S37" s="3">
        <f t="shared" si="2"/>
        <v>8.6390526999999995E-2</v>
      </c>
      <c r="T37">
        <v>2.3882E-2</v>
      </c>
      <c r="U37">
        <v>4.0832E-2</v>
      </c>
      <c r="V37">
        <v>-1.5094E-2</v>
      </c>
      <c r="W37" s="27">
        <f t="shared" si="3"/>
        <v>4.9107752977737846E-4</v>
      </c>
      <c r="AB37" s="11">
        <v>-3.6413568805220002E-2</v>
      </c>
      <c r="AC37" s="3">
        <v>0.10538724183339999</v>
      </c>
      <c r="AD37" s="12">
        <v>-0.42016991150650002</v>
      </c>
    </row>
    <row r="38" spans="1:30" x14ac:dyDescent="0.2">
      <c r="A38">
        <v>34</v>
      </c>
      <c r="B38" t="s">
        <v>6</v>
      </c>
      <c r="C38" t="s">
        <v>77</v>
      </c>
      <c r="D38" t="s">
        <v>5</v>
      </c>
      <c r="E38" t="s">
        <v>58</v>
      </c>
      <c r="F38" t="s">
        <v>57</v>
      </c>
      <c r="G38" s="11">
        <v>-0.4208538438294</v>
      </c>
      <c r="H38" s="3">
        <v>-3.3066428376340003E-2</v>
      </c>
      <c r="I38" s="12">
        <v>0.1032957462176</v>
      </c>
      <c r="J38" s="11">
        <v>-0.42016991150650002</v>
      </c>
      <c r="K38" s="3">
        <v>-3.6413568805220002E-2</v>
      </c>
      <c r="L38" s="12">
        <v>0.10538724183339999</v>
      </c>
      <c r="M38" s="11">
        <v>-0.42037044062939999</v>
      </c>
      <c r="N38" s="3">
        <v>-3.882785579498E-2</v>
      </c>
      <c r="O38" s="12">
        <v>0.10694886102289999</v>
      </c>
      <c r="P38" s="3">
        <v>1.611344E-2</v>
      </c>
      <c r="Q38" s="3">
        <v>-0.19204758099999999</v>
      </c>
      <c r="R38" s="3">
        <v>0.12177049400000001</v>
      </c>
      <c r="S38" s="3">
        <f t="shared" si="2"/>
        <v>-5.4163646999999981E-2</v>
      </c>
      <c r="T38">
        <v>2.3882E-2</v>
      </c>
      <c r="U38">
        <v>-4.0832E-2</v>
      </c>
      <c r="V38">
        <v>1.5094E-2</v>
      </c>
      <c r="W38" s="27">
        <f t="shared" si="3"/>
        <v>4.9107752977737846E-4</v>
      </c>
      <c r="AB38" s="11">
        <v>0.42016991150650002</v>
      </c>
      <c r="AC38" s="3">
        <v>-3.6413568805220002E-2</v>
      </c>
      <c r="AD38" s="12">
        <v>-0.10538724183339999</v>
      </c>
    </row>
    <row r="39" spans="1:30" x14ac:dyDescent="0.2">
      <c r="A39">
        <v>54</v>
      </c>
      <c r="B39" t="s">
        <v>4</v>
      </c>
      <c r="C39" t="s">
        <v>77</v>
      </c>
      <c r="D39" t="s">
        <v>5</v>
      </c>
      <c r="E39" t="s">
        <v>58</v>
      </c>
      <c r="F39" t="s">
        <v>55</v>
      </c>
      <c r="G39" s="11">
        <v>0.42039243049620001</v>
      </c>
      <c r="H39" s="3">
        <v>0.1069453645601</v>
      </c>
      <c r="I39" s="12">
        <v>3.8811856139090002E-2</v>
      </c>
      <c r="J39" s="11">
        <v>0.41999115982640001</v>
      </c>
      <c r="K39" s="3">
        <v>0.1057622622307</v>
      </c>
      <c r="L39" s="12">
        <v>3.650823369957E-2</v>
      </c>
      <c r="M39" s="11">
        <v>0.42088930353120002</v>
      </c>
      <c r="N39" s="3">
        <v>0.1032839598062</v>
      </c>
      <c r="O39" s="12">
        <v>3.3030457497759999E-2</v>
      </c>
      <c r="P39" s="3">
        <v>1.6562434500000001E-2</v>
      </c>
      <c r="Q39" s="3">
        <v>-0.122046825</v>
      </c>
      <c r="R39" s="3">
        <v>-0.19271328800000001</v>
      </c>
      <c r="S39" s="3">
        <f t="shared" si="2"/>
        <v>-0.29819767850000001</v>
      </c>
      <c r="T39">
        <v>2.3196000000000001E-2</v>
      </c>
      <c r="U39">
        <v>-1.4616000000000001E-2</v>
      </c>
      <c r="V39">
        <v>-4.0665E-2</v>
      </c>
      <c r="W39" s="27">
        <f t="shared" si="3"/>
        <v>4.8815935059707481E-4</v>
      </c>
      <c r="AB39" s="11">
        <v>0.12384338342450001</v>
      </c>
      <c r="AC39" s="3">
        <v>0.38057670753579997</v>
      </c>
      <c r="AD39" s="12">
        <v>0.1235140735084</v>
      </c>
    </row>
    <row r="40" spans="1:30" x14ac:dyDescent="0.2">
      <c r="A40">
        <v>60</v>
      </c>
      <c r="B40" t="s">
        <v>6</v>
      </c>
      <c r="C40" t="s">
        <v>77</v>
      </c>
      <c r="D40" t="s">
        <v>5</v>
      </c>
      <c r="E40" t="s">
        <v>53</v>
      </c>
      <c r="F40" t="s">
        <v>57</v>
      </c>
      <c r="G40" s="11">
        <v>0.42039243049620001</v>
      </c>
      <c r="H40" s="3">
        <v>-0.1069453645601</v>
      </c>
      <c r="I40" s="12">
        <v>-3.8811856139090002E-2</v>
      </c>
      <c r="J40" s="11">
        <v>0.41999115982640001</v>
      </c>
      <c r="K40" s="3">
        <v>-0.1057622622307</v>
      </c>
      <c r="L40" s="12">
        <v>-3.6508233699560001E-2</v>
      </c>
      <c r="M40" s="11">
        <v>0.42088930353120002</v>
      </c>
      <c r="N40" s="3">
        <v>-0.1032839598062</v>
      </c>
      <c r="O40" s="12">
        <v>-3.3030457497759999E-2</v>
      </c>
      <c r="P40" s="3">
        <v>1.6562434500000001E-2</v>
      </c>
      <c r="Q40" s="3">
        <v>0.122046825</v>
      </c>
      <c r="R40" s="3">
        <v>0.19271328800000001</v>
      </c>
      <c r="S40" s="3">
        <f t="shared" si="2"/>
        <v>0.33132254750000001</v>
      </c>
      <c r="T40">
        <v>2.3196000000000001E-2</v>
      </c>
      <c r="U40">
        <v>1.4616000000000001E-2</v>
      </c>
      <c r="V40">
        <v>4.0665E-2</v>
      </c>
      <c r="W40" s="27">
        <f t="shared" si="3"/>
        <v>4.8815935059707481E-4</v>
      </c>
      <c r="AB40" s="11">
        <v>-0.12384338342450001</v>
      </c>
      <c r="AC40" s="3">
        <v>-0.38057670753579997</v>
      </c>
      <c r="AD40" s="12">
        <v>0.1235140735084</v>
      </c>
    </row>
    <row r="41" spans="1:30" x14ac:dyDescent="0.2">
      <c r="A41">
        <v>56</v>
      </c>
      <c r="B41" t="s">
        <v>4</v>
      </c>
      <c r="C41" t="s">
        <v>77</v>
      </c>
      <c r="D41" t="s">
        <v>5</v>
      </c>
      <c r="E41" t="s">
        <v>53</v>
      </c>
      <c r="F41" t="s">
        <v>55</v>
      </c>
      <c r="G41" s="11">
        <v>-0.42086924099860001</v>
      </c>
      <c r="H41" s="3">
        <v>0.1032248511798</v>
      </c>
      <c r="I41" s="12">
        <v>-3.3153256329910001E-2</v>
      </c>
      <c r="J41" s="11">
        <v>-0.41999115982640001</v>
      </c>
      <c r="K41" s="3">
        <v>0.1057622622307</v>
      </c>
      <c r="L41" s="12">
        <v>-3.6508233699560001E-2</v>
      </c>
      <c r="M41" s="11">
        <v>-0.42037673761540001</v>
      </c>
      <c r="N41" s="3">
        <v>0.1069110456029</v>
      </c>
      <c r="O41" s="12">
        <v>-3.8910961816810002E-2</v>
      </c>
      <c r="P41" s="3">
        <v>1.6416779400000001E-2</v>
      </c>
      <c r="Q41" s="3">
        <v>0.122873147</v>
      </c>
      <c r="R41" s="3">
        <v>-0.19192351599999999</v>
      </c>
      <c r="S41" s="3">
        <f t="shared" si="2"/>
        <v>-5.2633589599999975E-2</v>
      </c>
      <c r="T41">
        <v>2.3196000000000001E-2</v>
      </c>
      <c r="U41">
        <v>1.4616000000000001E-2</v>
      </c>
      <c r="V41">
        <v>-4.0665E-2</v>
      </c>
      <c r="W41" s="27">
        <f t="shared" si="3"/>
        <v>4.8701675699377165E-4</v>
      </c>
      <c r="AB41" s="11">
        <v>0.12384338342450001</v>
      </c>
      <c r="AC41" s="3">
        <v>-0.38057670753579997</v>
      </c>
      <c r="AD41" s="12">
        <v>-0.1235140735084</v>
      </c>
    </row>
    <row r="42" spans="1:30" x14ac:dyDescent="0.2">
      <c r="A42">
        <v>58</v>
      </c>
      <c r="B42" t="s">
        <v>6</v>
      </c>
      <c r="C42" t="s">
        <v>77</v>
      </c>
      <c r="D42" t="s">
        <v>5</v>
      </c>
      <c r="E42" t="s">
        <v>58</v>
      </c>
      <c r="F42" t="s">
        <v>57</v>
      </c>
      <c r="G42" s="11">
        <v>-0.42086924099860001</v>
      </c>
      <c r="H42" s="3">
        <v>-0.1032248511798</v>
      </c>
      <c r="I42" s="12">
        <v>3.3153256329910001E-2</v>
      </c>
      <c r="J42" s="11">
        <v>-0.41999115982640001</v>
      </c>
      <c r="K42" s="3">
        <v>-0.1057622622307</v>
      </c>
      <c r="L42" s="12">
        <v>3.6508233699560001E-2</v>
      </c>
      <c r="M42" s="11">
        <v>-0.42037673761540001</v>
      </c>
      <c r="N42" s="3">
        <v>-0.1069110456029</v>
      </c>
      <c r="O42" s="12">
        <v>3.8910961816810002E-2</v>
      </c>
      <c r="P42" s="3">
        <v>1.6416779400000001E-2</v>
      </c>
      <c r="Q42" s="3">
        <v>-0.122873147</v>
      </c>
      <c r="R42" s="3">
        <v>0.19192351599999999</v>
      </c>
      <c r="S42" s="3">
        <f t="shared" si="2"/>
        <v>8.5467148399999984E-2</v>
      </c>
      <c r="T42">
        <v>2.3196000000000001E-2</v>
      </c>
      <c r="U42">
        <v>-1.4616000000000001E-2</v>
      </c>
      <c r="V42">
        <v>4.0665E-2</v>
      </c>
      <c r="W42" s="27">
        <f t="shared" si="3"/>
        <v>4.8701675699377165E-4</v>
      </c>
      <c r="AB42" s="11">
        <v>-0.12384338342450001</v>
      </c>
      <c r="AC42" s="3">
        <v>0.38057670753579997</v>
      </c>
      <c r="AD42" s="12">
        <v>-0.1235140735084</v>
      </c>
    </row>
    <row r="43" spans="1:30" x14ac:dyDescent="0.2">
      <c r="A43">
        <v>96</v>
      </c>
      <c r="B43" t="s">
        <v>4</v>
      </c>
      <c r="C43" t="s">
        <v>76</v>
      </c>
      <c r="D43" t="s">
        <v>8</v>
      </c>
      <c r="E43" t="s">
        <v>58</v>
      </c>
      <c r="F43" t="s">
        <v>55</v>
      </c>
      <c r="G43" s="11">
        <v>0.42613156052349999</v>
      </c>
      <c r="H43" s="3">
        <v>9.7871418663190005E-2</v>
      </c>
      <c r="I43" s="12">
        <v>9.7786684932830006E-2</v>
      </c>
      <c r="J43" s="11">
        <v>0.42609481626329998</v>
      </c>
      <c r="K43" s="3">
        <v>9.555014886622E-2</v>
      </c>
      <c r="L43" s="12">
        <v>9.5558221334230004E-2</v>
      </c>
      <c r="M43" s="11">
        <v>0.42658182736520001</v>
      </c>
      <c r="N43" s="3">
        <v>9.2418150066349999E-2</v>
      </c>
      <c r="O43" s="12">
        <v>9.2311589092490001E-2</v>
      </c>
      <c r="P43" s="3">
        <v>1.5008894700000001E-2</v>
      </c>
      <c r="Q43" s="3">
        <v>-0.18177562</v>
      </c>
      <c r="R43" s="3">
        <v>-0.18250319500000001</v>
      </c>
      <c r="S43" s="3">
        <f t="shared" si="2"/>
        <v>-0.34926992030000004</v>
      </c>
      <c r="T43">
        <v>2.6388000000000002E-2</v>
      </c>
      <c r="U43">
        <v>-2.2034000000000002E-2</v>
      </c>
      <c r="V43">
        <v>-2.2356000000000001E-2</v>
      </c>
      <c r="W43" s="27">
        <f t="shared" si="3"/>
        <v>4.1382986458236246E-4</v>
      </c>
      <c r="AB43" s="11">
        <v>0.1235140735084</v>
      </c>
      <c r="AC43" s="3">
        <v>0.12384338342450001</v>
      </c>
      <c r="AD43" s="12">
        <v>0.38057670753579997</v>
      </c>
    </row>
    <row r="44" spans="1:30" x14ac:dyDescent="0.2">
      <c r="A44">
        <v>102</v>
      </c>
      <c r="B44" t="s">
        <v>6</v>
      </c>
      <c r="C44" t="s">
        <v>76</v>
      </c>
      <c r="D44" t="s">
        <v>8</v>
      </c>
      <c r="E44" t="s">
        <v>53</v>
      </c>
      <c r="F44" t="s">
        <v>57</v>
      </c>
      <c r="G44" s="11">
        <v>0.42613156052349999</v>
      </c>
      <c r="H44" s="3">
        <v>-9.7871418663190005E-2</v>
      </c>
      <c r="I44" s="12">
        <v>-9.7786684932830006E-2</v>
      </c>
      <c r="J44" s="11">
        <v>0.42609481626329998</v>
      </c>
      <c r="K44" s="3">
        <v>-9.555014886622E-2</v>
      </c>
      <c r="L44" s="12">
        <v>-9.5558221334230004E-2</v>
      </c>
      <c r="M44" s="11">
        <v>0.42658182736520001</v>
      </c>
      <c r="N44" s="3">
        <v>-9.2418150066349999E-2</v>
      </c>
      <c r="O44" s="12">
        <v>-9.2311589092490001E-2</v>
      </c>
      <c r="P44" s="3">
        <v>1.5008894700000001E-2</v>
      </c>
      <c r="Q44" s="3">
        <v>0.18177562</v>
      </c>
      <c r="R44" s="3">
        <v>0.18250319500000001</v>
      </c>
      <c r="S44" s="3">
        <f t="shared" si="2"/>
        <v>0.37928770970000003</v>
      </c>
      <c r="T44">
        <v>2.6388000000000002E-2</v>
      </c>
      <c r="U44">
        <v>2.2034000000000002E-2</v>
      </c>
      <c r="V44">
        <v>2.2356000000000001E-2</v>
      </c>
      <c r="W44" s="27">
        <f t="shared" si="3"/>
        <v>4.1382986458236246E-4</v>
      </c>
      <c r="AB44" s="11">
        <v>0.38057670753579997</v>
      </c>
      <c r="AC44" s="3">
        <v>0.1235140735084</v>
      </c>
      <c r="AD44" s="12">
        <v>0.12384338342450001</v>
      </c>
    </row>
    <row r="45" spans="1:30" x14ac:dyDescent="0.2">
      <c r="A45">
        <v>98</v>
      </c>
      <c r="B45" t="s">
        <v>4</v>
      </c>
      <c r="C45" t="s">
        <v>76</v>
      </c>
      <c r="D45" t="s">
        <v>8</v>
      </c>
      <c r="E45" t="s">
        <v>53</v>
      </c>
      <c r="F45" t="s">
        <v>55</v>
      </c>
      <c r="G45" s="11">
        <v>-0.42655812607760002</v>
      </c>
      <c r="H45" s="3">
        <v>9.2347046324939994E-2</v>
      </c>
      <c r="I45" s="12">
        <v>-9.2433222429080003E-2</v>
      </c>
      <c r="J45" s="11">
        <v>-0.42609481626329998</v>
      </c>
      <c r="K45" s="3">
        <v>9.555014886622E-2</v>
      </c>
      <c r="L45" s="12">
        <v>-9.5558221334230004E-2</v>
      </c>
      <c r="M45" s="11">
        <v>-0.42611341032299999</v>
      </c>
      <c r="N45" s="3">
        <v>9.7803282615629997E-2</v>
      </c>
      <c r="O45" s="12">
        <v>-9.7880021157130001E-2</v>
      </c>
      <c r="P45" s="3">
        <v>1.48238585E-2</v>
      </c>
      <c r="Q45" s="3">
        <v>0.181874543</v>
      </c>
      <c r="R45" s="3">
        <v>-0.18155995799999999</v>
      </c>
      <c r="S45" s="3">
        <f t="shared" si="2"/>
        <v>1.5138443500000015E-2</v>
      </c>
      <c r="T45">
        <v>2.6388000000000002E-2</v>
      </c>
      <c r="U45">
        <v>2.2034000000000002E-2</v>
      </c>
      <c r="V45">
        <v>-2.2356000000000001E-2</v>
      </c>
      <c r="W45" s="27">
        <f t="shared" si="3"/>
        <v>4.1266907605184673E-4</v>
      </c>
      <c r="AB45" s="11">
        <v>-0.1235140735084</v>
      </c>
      <c r="AC45" s="3">
        <v>-0.12384338342450001</v>
      </c>
      <c r="AD45" s="12">
        <v>0.38057670753579997</v>
      </c>
    </row>
    <row r="46" spans="1:30" x14ac:dyDescent="0.2">
      <c r="A46">
        <v>100</v>
      </c>
      <c r="B46" t="s">
        <v>6</v>
      </c>
      <c r="C46" t="s">
        <v>76</v>
      </c>
      <c r="D46" t="s">
        <v>8</v>
      </c>
      <c r="E46" t="s">
        <v>58</v>
      </c>
      <c r="F46" t="s">
        <v>57</v>
      </c>
      <c r="G46" s="11">
        <v>-0.42655812607760002</v>
      </c>
      <c r="H46" s="3">
        <v>-9.2347046324939994E-2</v>
      </c>
      <c r="I46" s="12">
        <v>9.2433222429080003E-2</v>
      </c>
      <c r="J46" s="11">
        <v>-0.42609481626329998</v>
      </c>
      <c r="K46" s="3">
        <v>-9.555014886622E-2</v>
      </c>
      <c r="L46" s="12">
        <v>9.5558221334230004E-2</v>
      </c>
      <c r="M46" s="11">
        <v>-0.42611341032299999</v>
      </c>
      <c r="N46" s="3">
        <v>-9.7803282615629997E-2</v>
      </c>
      <c r="O46" s="12">
        <v>9.7880021157130001E-2</v>
      </c>
      <c r="P46" s="3">
        <v>1.48238585E-2</v>
      </c>
      <c r="Q46" s="3">
        <v>-0.181874543</v>
      </c>
      <c r="R46" s="3">
        <v>0.18155995799999999</v>
      </c>
      <c r="S46" s="3">
        <f t="shared" si="2"/>
        <v>1.4509273500000003E-2</v>
      </c>
      <c r="T46">
        <v>2.6388000000000002E-2</v>
      </c>
      <c r="U46">
        <v>-2.2034000000000002E-2</v>
      </c>
      <c r="V46">
        <v>2.2356000000000001E-2</v>
      </c>
      <c r="W46" s="27">
        <f t="shared" si="3"/>
        <v>4.1266907605184673E-4</v>
      </c>
      <c r="AB46" s="11">
        <v>-0.38057670753579997</v>
      </c>
      <c r="AC46" s="3">
        <v>0.1235140735084</v>
      </c>
      <c r="AD46" s="12">
        <v>-0.12384338342450001</v>
      </c>
    </row>
    <row r="47" spans="1:30" x14ac:dyDescent="0.2">
      <c r="A47">
        <v>26</v>
      </c>
      <c r="B47" t="s">
        <v>4</v>
      </c>
      <c r="C47" t="s">
        <v>77</v>
      </c>
      <c r="D47" t="s">
        <v>5</v>
      </c>
      <c r="E47" t="s">
        <v>53</v>
      </c>
      <c r="F47" t="s">
        <v>54</v>
      </c>
      <c r="G47" s="11">
        <v>-0.1049093121469</v>
      </c>
      <c r="H47" s="3">
        <v>-0.42098856873669999</v>
      </c>
      <c r="I47" s="12">
        <v>3.9525993562740003E-2</v>
      </c>
      <c r="J47" s="11">
        <v>-0.10538724183339999</v>
      </c>
      <c r="K47" s="3">
        <v>-0.42016991150650002</v>
      </c>
      <c r="L47" s="12">
        <v>3.6413568805220002E-2</v>
      </c>
      <c r="M47" s="11">
        <v>-0.10502448719519999</v>
      </c>
      <c r="N47" s="3">
        <v>-0.42035103678149999</v>
      </c>
      <c r="O47" s="12">
        <v>3.2479210855590003E-2</v>
      </c>
      <c r="P47" s="3">
        <v>-3.8391682800000002E-3</v>
      </c>
      <c r="Q47" s="3">
        <v>2.1251065199999999E-2</v>
      </c>
      <c r="R47" s="3">
        <v>-0.23489275700000001</v>
      </c>
      <c r="S47" s="3">
        <f t="shared" si="2"/>
        <v>-0.21748086008</v>
      </c>
      <c r="T47">
        <v>8.5360000000000005E-2</v>
      </c>
      <c r="U47">
        <v>-2.7730000000000001E-2</v>
      </c>
      <c r="V47">
        <v>-3.3807999999999998E-2</v>
      </c>
      <c r="W47" s="27">
        <f t="shared" si="3"/>
        <v>3.4273413647129767E-4</v>
      </c>
      <c r="AB47" s="11">
        <v>0.1235140735084</v>
      </c>
      <c r="AC47" s="3">
        <v>-0.12384338342450001</v>
      </c>
      <c r="AD47" s="12">
        <v>-0.38057670753579997</v>
      </c>
    </row>
    <row r="48" spans="1:30" x14ac:dyDescent="0.2">
      <c r="A48">
        <v>28</v>
      </c>
      <c r="B48" t="s">
        <v>6</v>
      </c>
      <c r="C48" t="s">
        <v>77</v>
      </c>
      <c r="D48" t="s">
        <v>5</v>
      </c>
      <c r="E48" t="s">
        <v>58</v>
      </c>
      <c r="F48" t="s">
        <v>54</v>
      </c>
      <c r="G48" s="11">
        <v>-0.1049093121469</v>
      </c>
      <c r="H48" s="3">
        <v>0.42098856873669999</v>
      </c>
      <c r="I48" s="12">
        <v>-3.9525993562740003E-2</v>
      </c>
      <c r="J48" s="11">
        <v>-0.10538724183339999</v>
      </c>
      <c r="K48" s="3">
        <v>0.42016991150650002</v>
      </c>
      <c r="L48" s="12">
        <v>-3.6413568805220002E-2</v>
      </c>
      <c r="M48" s="11">
        <v>-0.10502448719519999</v>
      </c>
      <c r="N48" s="3">
        <v>0.42035103678149999</v>
      </c>
      <c r="O48" s="12">
        <v>-3.2479210855590003E-2</v>
      </c>
      <c r="P48" s="3">
        <v>-3.8391682800000002E-3</v>
      </c>
      <c r="Q48" s="3">
        <v>-2.1251065199999999E-2</v>
      </c>
      <c r="R48" s="3">
        <v>0.23489275700000001</v>
      </c>
      <c r="S48" s="3">
        <f t="shared" si="2"/>
        <v>0.20980252352000001</v>
      </c>
      <c r="T48">
        <v>8.5360000000000005E-2</v>
      </c>
      <c r="U48">
        <v>2.7730000000000001E-2</v>
      </c>
      <c r="V48">
        <v>3.3807999999999998E-2</v>
      </c>
      <c r="W48" s="27">
        <f t="shared" si="3"/>
        <v>3.4273413647129767E-4</v>
      </c>
      <c r="AB48" s="11">
        <v>-0.38057670753579997</v>
      </c>
      <c r="AC48" s="3">
        <v>-0.1235140735084</v>
      </c>
      <c r="AD48" s="12">
        <v>0.12384338342450001</v>
      </c>
    </row>
    <row r="49" spans="1:30" x14ac:dyDescent="0.2">
      <c r="A49">
        <v>55</v>
      </c>
      <c r="B49" t="s">
        <v>4</v>
      </c>
      <c r="C49" t="s">
        <v>77</v>
      </c>
      <c r="D49" t="s">
        <v>5</v>
      </c>
      <c r="E49" t="s">
        <v>55</v>
      </c>
      <c r="F49" t="s">
        <v>56</v>
      </c>
      <c r="G49" s="11">
        <v>-0.104941088987</v>
      </c>
      <c r="H49" s="3">
        <v>-3.9500971035389999E-2</v>
      </c>
      <c r="I49" s="12">
        <v>0.42088396666170003</v>
      </c>
      <c r="J49" s="11">
        <v>-0.1057622622307</v>
      </c>
      <c r="K49" s="3">
        <v>-3.6508233699560001E-2</v>
      </c>
      <c r="L49" s="12">
        <v>0.41999115982640001</v>
      </c>
      <c r="M49" s="11">
        <v>-0.1050705561199</v>
      </c>
      <c r="N49" s="3">
        <v>-3.2427788530939999E-2</v>
      </c>
      <c r="O49" s="12">
        <v>0.42025101101029999</v>
      </c>
      <c r="P49" s="3">
        <v>-4.3155711000000003E-3</v>
      </c>
      <c r="Q49" s="3">
        <v>0.23577275</v>
      </c>
      <c r="R49" s="3">
        <v>-2.1098521700000001E-2</v>
      </c>
      <c r="S49" s="3">
        <f t="shared" si="2"/>
        <v>0.21035865719999999</v>
      </c>
      <c r="T49">
        <v>8.5577E-2</v>
      </c>
      <c r="U49">
        <v>3.3813000000000003E-2</v>
      </c>
      <c r="V49">
        <v>2.7428000000000001E-2</v>
      </c>
      <c r="W49" s="27">
        <f t="shared" si="3"/>
        <v>3.4273068330709517E-4</v>
      </c>
      <c r="Y49" s="20"/>
      <c r="AB49" s="11">
        <v>-0.1235140735084</v>
      </c>
      <c r="AC49" s="3">
        <v>0.12384338342450001</v>
      </c>
      <c r="AD49" s="12">
        <v>-0.38057670753579997</v>
      </c>
    </row>
    <row r="50" spans="1:30" x14ac:dyDescent="0.2">
      <c r="A50">
        <v>59</v>
      </c>
      <c r="B50" t="s">
        <v>6</v>
      </c>
      <c r="C50" t="s">
        <v>77</v>
      </c>
      <c r="D50" t="s">
        <v>5</v>
      </c>
      <c r="E50" t="s">
        <v>56</v>
      </c>
      <c r="F50" t="s">
        <v>57</v>
      </c>
      <c r="G50" s="11">
        <v>-0.104941088987</v>
      </c>
      <c r="H50" s="3">
        <v>3.9500971035389999E-2</v>
      </c>
      <c r="I50" s="12">
        <v>-0.42088396666170003</v>
      </c>
      <c r="J50" s="11">
        <v>-0.1057622622307</v>
      </c>
      <c r="K50" s="3">
        <v>3.6508233699560001E-2</v>
      </c>
      <c r="L50" s="12">
        <v>-0.41999115982640001</v>
      </c>
      <c r="M50" s="11">
        <v>-0.1050705561199</v>
      </c>
      <c r="N50" s="3">
        <v>3.2427788530939999E-2</v>
      </c>
      <c r="O50" s="12">
        <v>-0.42025101101029999</v>
      </c>
      <c r="P50" s="3">
        <v>-4.3155711000000003E-3</v>
      </c>
      <c r="Q50" s="3">
        <v>-0.23577275</v>
      </c>
      <c r="R50" s="3">
        <v>2.1098521700000001E-2</v>
      </c>
      <c r="S50" s="3">
        <f t="shared" si="2"/>
        <v>-0.21898979939999999</v>
      </c>
      <c r="T50">
        <v>8.5577E-2</v>
      </c>
      <c r="U50">
        <v>-3.3813000000000003E-2</v>
      </c>
      <c r="V50">
        <v>-2.7428000000000001E-2</v>
      </c>
      <c r="W50" s="27">
        <f t="shared" si="3"/>
        <v>3.4273068330709517E-4</v>
      </c>
      <c r="AB50" s="11">
        <v>0.38057670753579997</v>
      </c>
      <c r="AC50" s="3">
        <v>-0.1235140735084</v>
      </c>
      <c r="AD50" s="12">
        <v>-0.12384338342450001</v>
      </c>
    </row>
    <row r="51" spans="1:30" x14ac:dyDescent="0.2">
      <c r="A51">
        <v>25</v>
      </c>
      <c r="B51" t="s">
        <v>4</v>
      </c>
      <c r="C51" t="s">
        <v>77</v>
      </c>
      <c r="D51" t="s">
        <v>5</v>
      </c>
      <c r="E51" t="s">
        <v>53</v>
      </c>
      <c r="F51" t="s">
        <v>56</v>
      </c>
      <c r="G51" s="11">
        <v>0.10509582729899999</v>
      </c>
      <c r="H51" s="3">
        <v>0.42023108549380001</v>
      </c>
      <c r="I51" s="12">
        <v>3.2452378459239997E-2</v>
      </c>
      <c r="J51" s="11">
        <v>0.10538724183339999</v>
      </c>
      <c r="K51" s="3">
        <v>0.42016991150650002</v>
      </c>
      <c r="L51" s="12">
        <v>3.6413568805220002E-2</v>
      </c>
      <c r="M51" s="11">
        <v>0.1049647170806</v>
      </c>
      <c r="N51" s="3">
        <v>0.42087578934050002</v>
      </c>
      <c r="O51" s="12">
        <v>3.9509386333020001E-2</v>
      </c>
      <c r="P51" s="3">
        <v>-4.3703406099999996E-3</v>
      </c>
      <c r="Q51" s="3">
        <v>2.14901282E-2</v>
      </c>
      <c r="R51" s="3">
        <v>0.23523359599999999</v>
      </c>
      <c r="S51" s="3">
        <f t="shared" si="2"/>
        <v>0.25235338358999998</v>
      </c>
      <c r="T51">
        <v>8.5360000000000005E-2</v>
      </c>
      <c r="U51">
        <v>-2.7730000000000001E-2</v>
      </c>
      <c r="V51">
        <v>3.3807999999999998E-2</v>
      </c>
      <c r="W51" s="27">
        <f t="shared" si="3"/>
        <v>3.4076060668357752E-4</v>
      </c>
      <c r="AB51" s="11">
        <v>3.6508233699560001E-2</v>
      </c>
      <c r="AC51" s="3">
        <v>0.41999115982640001</v>
      </c>
      <c r="AD51" s="12">
        <v>0.1057622622307</v>
      </c>
    </row>
    <row r="52" spans="1:30" x14ac:dyDescent="0.2">
      <c r="A52">
        <v>27</v>
      </c>
      <c r="B52" t="s">
        <v>6</v>
      </c>
      <c r="C52" t="s">
        <v>77</v>
      </c>
      <c r="D52" t="s">
        <v>5</v>
      </c>
      <c r="E52" t="s">
        <v>58</v>
      </c>
      <c r="F52" t="s">
        <v>56</v>
      </c>
      <c r="G52" s="11">
        <v>0.10509582729899999</v>
      </c>
      <c r="H52" s="3">
        <v>-0.42023108549380001</v>
      </c>
      <c r="I52" s="12">
        <v>-3.2452378459239997E-2</v>
      </c>
      <c r="J52" s="11">
        <v>0.10538724183339999</v>
      </c>
      <c r="K52" s="3">
        <v>-0.42016991150650002</v>
      </c>
      <c r="L52" s="12">
        <v>-3.6413568805220002E-2</v>
      </c>
      <c r="M52" s="11">
        <v>0.1049647170806</v>
      </c>
      <c r="N52" s="3">
        <v>-0.42087578934050002</v>
      </c>
      <c r="O52" s="12">
        <v>-3.9509386333020001E-2</v>
      </c>
      <c r="P52" s="3">
        <v>-4.3703406099999996E-3</v>
      </c>
      <c r="Q52" s="3">
        <v>-2.14901282E-2</v>
      </c>
      <c r="R52" s="3">
        <v>-0.23523359599999999</v>
      </c>
      <c r="S52" s="3">
        <f t="shared" si="2"/>
        <v>-0.26109406480999997</v>
      </c>
      <c r="T52">
        <v>8.5360000000000005E-2</v>
      </c>
      <c r="U52">
        <v>2.7730000000000001E-2</v>
      </c>
      <c r="V52">
        <v>-3.3807999999999998E-2</v>
      </c>
      <c r="W52" s="27">
        <f t="shared" si="3"/>
        <v>3.4076060668357752E-4</v>
      </c>
      <c r="AB52" s="11">
        <v>-3.6508233699560001E-2</v>
      </c>
      <c r="AC52" s="3">
        <v>-0.41999115982640001</v>
      </c>
      <c r="AD52" s="12">
        <v>0.1057622622307</v>
      </c>
    </row>
    <row r="53" spans="1:30" x14ac:dyDescent="0.2">
      <c r="A53">
        <v>53</v>
      </c>
      <c r="B53" t="s">
        <v>4</v>
      </c>
      <c r="C53" t="s">
        <v>77</v>
      </c>
      <c r="D53" t="s">
        <v>5</v>
      </c>
      <c r="E53" t="s">
        <v>54</v>
      </c>
      <c r="F53" t="s">
        <v>57</v>
      </c>
      <c r="G53" s="11">
        <v>0.10506030835459999</v>
      </c>
      <c r="H53" s="3">
        <v>3.2472005754840001E-2</v>
      </c>
      <c r="I53" s="12">
        <v>0.42034383300450001</v>
      </c>
      <c r="J53" s="11">
        <v>0.1057622622307</v>
      </c>
      <c r="K53" s="3">
        <v>3.6508233699560001E-2</v>
      </c>
      <c r="L53" s="12">
        <v>0.41999115982640001</v>
      </c>
      <c r="M53" s="11">
        <v>0.1049201988527</v>
      </c>
      <c r="N53" s="3">
        <v>3.950109275225E-2</v>
      </c>
      <c r="O53" s="12">
        <v>0.42100659589849998</v>
      </c>
      <c r="P53" s="3">
        <v>-4.6703167300000004E-3</v>
      </c>
      <c r="Q53" s="3">
        <v>0.23430290000000001</v>
      </c>
      <c r="R53" s="3">
        <v>2.2092096499999998E-2</v>
      </c>
      <c r="S53" s="3">
        <f t="shared" si="2"/>
        <v>0.25172467977000001</v>
      </c>
      <c r="T53">
        <v>8.5577E-2</v>
      </c>
      <c r="U53">
        <v>3.3813000000000003E-2</v>
      </c>
      <c r="V53">
        <v>-2.7428000000000001E-2</v>
      </c>
      <c r="W53" s="27">
        <f t="shared" si="3"/>
        <v>3.3749471469670918E-4</v>
      </c>
      <c r="AB53" s="11">
        <v>3.6508233699560001E-2</v>
      </c>
      <c r="AC53" s="3">
        <v>-0.41999115982640001</v>
      </c>
      <c r="AD53" s="12">
        <v>-0.1057622622307</v>
      </c>
    </row>
    <row r="54" spans="1:30" x14ac:dyDescent="0.2">
      <c r="A54">
        <v>57</v>
      </c>
      <c r="B54" t="s">
        <v>6</v>
      </c>
      <c r="C54" t="s">
        <v>77</v>
      </c>
      <c r="D54" t="s">
        <v>5</v>
      </c>
      <c r="E54" t="s">
        <v>54</v>
      </c>
      <c r="F54" t="s">
        <v>55</v>
      </c>
      <c r="G54" s="11">
        <v>0.10506030835459999</v>
      </c>
      <c r="H54" s="3">
        <v>-3.2472005754840001E-2</v>
      </c>
      <c r="I54" s="12">
        <v>-0.42034383300450001</v>
      </c>
      <c r="J54" s="11">
        <v>0.1057622622307</v>
      </c>
      <c r="K54" s="3">
        <v>-3.6508233699560001E-2</v>
      </c>
      <c r="L54" s="12">
        <v>-0.41999115982640001</v>
      </c>
      <c r="M54" s="11">
        <v>0.1049201988527</v>
      </c>
      <c r="N54" s="3">
        <v>-3.950109275225E-2</v>
      </c>
      <c r="O54" s="12">
        <v>-0.42100659589849998</v>
      </c>
      <c r="P54" s="3">
        <v>-4.6703167300000004E-3</v>
      </c>
      <c r="Q54" s="3">
        <v>-0.23430290000000001</v>
      </c>
      <c r="R54" s="3">
        <v>-2.2092096499999998E-2</v>
      </c>
      <c r="S54" s="3">
        <f t="shared" si="2"/>
        <v>-0.26106531323000004</v>
      </c>
      <c r="T54">
        <v>8.5577E-2</v>
      </c>
      <c r="U54">
        <v>-3.3813000000000003E-2</v>
      </c>
      <c r="V54">
        <v>2.7428000000000001E-2</v>
      </c>
      <c r="W54" s="27">
        <f t="shared" si="3"/>
        <v>3.3749471469670918E-4</v>
      </c>
      <c r="AB54" s="11">
        <v>-3.6508233699560001E-2</v>
      </c>
      <c r="AC54" s="3">
        <v>0.41999115982640001</v>
      </c>
      <c r="AD54" s="12">
        <v>-0.1057622622307</v>
      </c>
    </row>
    <row r="55" spans="1:30" x14ac:dyDescent="0.2">
      <c r="A55">
        <v>97</v>
      </c>
      <c r="B55" t="s">
        <v>4</v>
      </c>
      <c r="C55" t="s">
        <v>76</v>
      </c>
      <c r="D55" t="s">
        <v>8</v>
      </c>
      <c r="E55" t="s">
        <v>55</v>
      </c>
      <c r="F55" t="s">
        <v>56</v>
      </c>
      <c r="G55" s="11">
        <v>-9.4361116992420002E-2</v>
      </c>
      <c r="H55" s="3">
        <v>-9.8195320817679996E-2</v>
      </c>
      <c r="I55" s="12">
        <v>0.42760972206980002</v>
      </c>
      <c r="J55" s="11">
        <v>-9.555014886622E-2</v>
      </c>
      <c r="K55" s="3">
        <v>-9.5558221334230004E-2</v>
      </c>
      <c r="L55" s="12">
        <v>0.42609481626329998</v>
      </c>
      <c r="M55" s="11">
        <v>-9.5883651514580004E-2</v>
      </c>
      <c r="N55" s="3">
        <v>-9.1896922285599994E-2</v>
      </c>
      <c r="O55" s="12">
        <v>0.42487411707810002</v>
      </c>
      <c r="P55" s="3">
        <v>-5.0751150699999997E-2</v>
      </c>
      <c r="Q55" s="3">
        <v>0.209946618</v>
      </c>
      <c r="R55" s="3">
        <v>-9.1186833100000003E-2</v>
      </c>
      <c r="S55" s="3">
        <f t="shared" si="2"/>
        <v>6.8008634200000001E-2</v>
      </c>
      <c r="T55">
        <v>4.1533E-2</v>
      </c>
      <c r="U55">
        <v>6.9802000000000003E-2</v>
      </c>
      <c r="V55">
        <v>6.4812999999999996E-2</v>
      </c>
      <c r="W55" s="27">
        <f t="shared" si="3"/>
        <v>3.2382701206395406E-4</v>
      </c>
      <c r="AB55" s="11">
        <v>0.1057622622307</v>
      </c>
      <c r="AC55" s="3">
        <v>3.6508233699560001E-2</v>
      </c>
      <c r="AD55" s="12">
        <v>0.41999115982640001</v>
      </c>
    </row>
    <row r="56" spans="1:30" x14ac:dyDescent="0.2">
      <c r="A56">
        <v>101</v>
      </c>
      <c r="B56" t="s">
        <v>6</v>
      </c>
      <c r="C56" t="s">
        <v>76</v>
      </c>
      <c r="D56" t="s">
        <v>8</v>
      </c>
      <c r="E56" t="s">
        <v>56</v>
      </c>
      <c r="F56" t="s">
        <v>57</v>
      </c>
      <c r="G56" s="11">
        <v>-9.4361116992420002E-2</v>
      </c>
      <c r="H56" s="3">
        <v>9.8195320817679996E-2</v>
      </c>
      <c r="I56" s="12">
        <v>-0.42760972206980002</v>
      </c>
      <c r="J56" s="11">
        <v>-9.555014886622E-2</v>
      </c>
      <c r="K56" s="3">
        <v>9.5558221334230004E-2</v>
      </c>
      <c r="L56" s="12">
        <v>-0.42609481626329998</v>
      </c>
      <c r="M56" s="11">
        <v>-9.5883651514580004E-2</v>
      </c>
      <c r="N56" s="3">
        <v>9.1896922285599994E-2</v>
      </c>
      <c r="O56" s="12">
        <v>-0.42487411707810002</v>
      </c>
      <c r="P56" s="3">
        <v>-5.0751150699999997E-2</v>
      </c>
      <c r="Q56" s="3">
        <v>-0.209946618</v>
      </c>
      <c r="R56" s="3">
        <v>9.1186833100000003E-2</v>
      </c>
      <c r="S56" s="3">
        <f t="shared" si="2"/>
        <v>-0.1695109356</v>
      </c>
      <c r="T56">
        <v>4.1533E-2</v>
      </c>
      <c r="U56">
        <v>-6.9802000000000003E-2</v>
      </c>
      <c r="V56">
        <v>-6.4812999999999996E-2</v>
      </c>
      <c r="W56" s="27">
        <f t="shared" si="3"/>
        <v>3.2382701206395406E-4</v>
      </c>
      <c r="AB56" s="11">
        <v>0.41999115982640001</v>
      </c>
      <c r="AC56" s="3">
        <v>0.1057622622307</v>
      </c>
      <c r="AD56" s="12">
        <v>3.650823369957E-2</v>
      </c>
    </row>
    <row r="57" spans="1:30" x14ac:dyDescent="0.2">
      <c r="A57">
        <v>92</v>
      </c>
      <c r="B57" t="s">
        <v>4</v>
      </c>
      <c r="C57" t="s">
        <v>76</v>
      </c>
      <c r="D57" t="s">
        <v>8</v>
      </c>
      <c r="E57" t="s">
        <v>53</v>
      </c>
      <c r="F57" t="s">
        <v>54</v>
      </c>
      <c r="G57" s="11">
        <v>-9.4280685724839997E-2</v>
      </c>
      <c r="H57" s="3">
        <v>-0.42776703297450003</v>
      </c>
      <c r="I57" s="12">
        <v>9.8203472773770006E-2</v>
      </c>
      <c r="J57" s="11">
        <v>-9.5558221334230004E-2</v>
      </c>
      <c r="K57" s="3">
        <v>-0.42609481626329998</v>
      </c>
      <c r="L57" s="12">
        <v>9.555014886622E-2</v>
      </c>
      <c r="M57" s="11">
        <v>-9.5799976536289994E-2</v>
      </c>
      <c r="N57" s="3">
        <v>-0.42503281440020002</v>
      </c>
      <c r="O57" s="12">
        <v>9.1939175767699999E-2</v>
      </c>
      <c r="P57" s="3">
        <v>-5.0643027E-2</v>
      </c>
      <c r="Q57" s="3">
        <v>9.11406191E-2</v>
      </c>
      <c r="R57" s="3">
        <v>-0.20880989999999999</v>
      </c>
      <c r="S57" s="3">
        <f t="shared" si="2"/>
        <v>-0.16831230789999999</v>
      </c>
      <c r="T57">
        <v>4.1697999999999999E-2</v>
      </c>
      <c r="U57">
        <v>-6.4799999999999996E-2</v>
      </c>
      <c r="V57">
        <v>-6.9675000000000001E-2</v>
      </c>
      <c r="W57" s="27">
        <f t="shared" si="3"/>
        <v>3.1867694474064492E-4</v>
      </c>
      <c r="AB57" s="11">
        <v>-0.1057622622307</v>
      </c>
      <c r="AC57" s="3">
        <v>-3.6508233699560001E-2</v>
      </c>
      <c r="AD57" s="12">
        <v>0.41999115982640001</v>
      </c>
    </row>
    <row r="58" spans="1:30" x14ac:dyDescent="0.2">
      <c r="A58">
        <v>94</v>
      </c>
      <c r="B58" t="s">
        <v>6</v>
      </c>
      <c r="C58" t="s">
        <v>76</v>
      </c>
      <c r="D58" t="s">
        <v>8</v>
      </c>
      <c r="E58" t="s">
        <v>58</v>
      </c>
      <c r="F58" t="s">
        <v>54</v>
      </c>
      <c r="G58" s="11">
        <v>-9.4280685724839997E-2</v>
      </c>
      <c r="H58" s="3">
        <v>0.42776703297450003</v>
      </c>
      <c r="I58" s="12">
        <v>-9.8203472773770006E-2</v>
      </c>
      <c r="J58" s="11">
        <v>-9.5558221334230004E-2</v>
      </c>
      <c r="K58" s="3">
        <v>0.42609481626329998</v>
      </c>
      <c r="L58" s="12">
        <v>-9.555014886622E-2</v>
      </c>
      <c r="M58" s="11">
        <v>-9.5799976536289994E-2</v>
      </c>
      <c r="N58" s="3">
        <v>0.42503281440020002</v>
      </c>
      <c r="O58" s="12">
        <v>-9.1939175767699999E-2</v>
      </c>
      <c r="P58" s="3">
        <v>-5.0643027E-2</v>
      </c>
      <c r="Q58" s="3">
        <v>-9.11406191E-2</v>
      </c>
      <c r="R58" s="3">
        <v>0.20880989999999999</v>
      </c>
      <c r="S58" s="3">
        <f t="shared" si="2"/>
        <v>6.7026253899999999E-2</v>
      </c>
      <c r="T58">
        <v>4.1697999999999999E-2</v>
      </c>
      <c r="U58">
        <v>6.4799999999999996E-2</v>
      </c>
      <c r="V58">
        <v>6.9675000000000001E-2</v>
      </c>
      <c r="W58" s="27">
        <f t="shared" si="3"/>
        <v>3.1867694474064492E-4</v>
      </c>
      <c r="AB58" s="11">
        <v>-0.41999115982640001</v>
      </c>
      <c r="AC58" s="3">
        <v>0.1057622622307</v>
      </c>
      <c r="AD58" s="12">
        <v>-3.6508233699560001E-2</v>
      </c>
    </row>
    <row r="59" spans="1:30" x14ac:dyDescent="0.2">
      <c r="A59">
        <v>91</v>
      </c>
      <c r="B59" t="s">
        <v>4</v>
      </c>
      <c r="C59" t="s">
        <v>76</v>
      </c>
      <c r="D59" t="s">
        <v>8</v>
      </c>
      <c r="E59" t="s">
        <v>53</v>
      </c>
      <c r="F59" t="s">
        <v>56</v>
      </c>
      <c r="G59" s="11">
        <v>9.5884806552789997E-2</v>
      </c>
      <c r="H59" s="3">
        <v>0.42487608800850002</v>
      </c>
      <c r="I59" s="12">
        <v>9.1916645254449994E-2</v>
      </c>
      <c r="J59" s="11">
        <v>9.5558221334230004E-2</v>
      </c>
      <c r="K59" s="3">
        <v>0.42609481626329998</v>
      </c>
      <c r="L59" s="12">
        <v>9.555014886622E-2</v>
      </c>
      <c r="M59" s="11">
        <v>9.4335971353259995E-2</v>
      </c>
      <c r="N59" s="3">
        <v>0.42762072668779999</v>
      </c>
      <c r="O59" s="12">
        <v>9.8191535613379996E-2</v>
      </c>
      <c r="P59" s="3">
        <v>-5.1627840000000001E-2</v>
      </c>
      <c r="Q59" s="3">
        <v>9.1487955999999995E-2</v>
      </c>
      <c r="R59" s="3">
        <v>0.20916301200000001</v>
      </c>
      <c r="S59" s="3">
        <f t="shared" si="2"/>
        <v>0.24902312800000001</v>
      </c>
      <c r="T59">
        <v>4.1697999999999999E-2</v>
      </c>
      <c r="U59">
        <v>-6.4799999999999996E-2</v>
      </c>
      <c r="V59">
        <v>6.9675000000000001E-2</v>
      </c>
      <c r="W59" s="27">
        <f t="shared" si="3"/>
        <v>3.1677552693670753E-4</v>
      </c>
      <c r="AB59" s="11">
        <v>0.1057622622307</v>
      </c>
      <c r="AC59" s="3">
        <v>-3.6508233699560001E-2</v>
      </c>
      <c r="AD59" s="12">
        <v>-0.41999115982640001</v>
      </c>
    </row>
    <row r="60" spans="1:30" x14ac:dyDescent="0.2">
      <c r="A60">
        <v>93</v>
      </c>
      <c r="B60" t="s">
        <v>6</v>
      </c>
      <c r="C60" t="s">
        <v>76</v>
      </c>
      <c r="D60" t="s">
        <v>8</v>
      </c>
      <c r="E60" t="s">
        <v>58</v>
      </c>
      <c r="F60" t="s">
        <v>56</v>
      </c>
      <c r="G60" s="11">
        <v>9.5884806552789997E-2</v>
      </c>
      <c r="H60" s="3">
        <v>-0.42487608800850002</v>
      </c>
      <c r="I60" s="12">
        <v>-9.1916645254449994E-2</v>
      </c>
      <c r="J60" s="11">
        <v>9.5558221334230004E-2</v>
      </c>
      <c r="K60" s="3">
        <v>-0.42609481626329998</v>
      </c>
      <c r="L60" s="12">
        <v>-9.555014886622E-2</v>
      </c>
      <c r="M60" s="11">
        <v>9.4335971353259995E-2</v>
      </c>
      <c r="N60" s="3">
        <v>-0.42762072668779999</v>
      </c>
      <c r="O60" s="12">
        <v>-9.8191535613379996E-2</v>
      </c>
      <c r="P60" s="3">
        <v>-5.1627840000000001E-2</v>
      </c>
      <c r="Q60" s="3">
        <v>-9.1487955999999995E-2</v>
      </c>
      <c r="R60" s="3">
        <v>-0.20916301200000001</v>
      </c>
      <c r="S60" s="3">
        <f t="shared" si="2"/>
        <v>-0.352278808</v>
      </c>
      <c r="T60">
        <v>4.1697999999999999E-2</v>
      </c>
      <c r="U60">
        <v>6.4799999999999996E-2</v>
      </c>
      <c r="V60">
        <v>-6.9675000000000001E-2</v>
      </c>
      <c r="W60" s="27">
        <f t="shared" si="3"/>
        <v>3.1677552693670753E-4</v>
      </c>
      <c r="AB60" s="11">
        <v>-0.41999115982640001</v>
      </c>
      <c r="AC60" s="3">
        <v>-0.1057622622307</v>
      </c>
      <c r="AD60" s="12">
        <v>3.6508233699560001E-2</v>
      </c>
    </row>
    <row r="61" spans="1:30" x14ac:dyDescent="0.2">
      <c r="A61">
        <v>95</v>
      </c>
      <c r="B61" t="s">
        <v>4</v>
      </c>
      <c r="C61" t="s">
        <v>76</v>
      </c>
      <c r="D61" t="s">
        <v>8</v>
      </c>
      <c r="E61" t="s">
        <v>54</v>
      </c>
      <c r="F61" t="s">
        <v>57</v>
      </c>
      <c r="G61" s="11">
        <v>9.5805791344349994E-2</v>
      </c>
      <c r="H61" s="3">
        <v>9.1926967284070002E-2</v>
      </c>
      <c r="I61" s="12">
        <v>0.42503426134159999</v>
      </c>
      <c r="J61" s="11">
        <v>9.555014886622E-2</v>
      </c>
      <c r="K61" s="3">
        <v>9.5558221334230004E-2</v>
      </c>
      <c r="L61" s="12">
        <v>0.42609481626329998</v>
      </c>
      <c r="M61" s="11">
        <v>9.4259949908160001E-2</v>
      </c>
      <c r="N61" s="3">
        <v>9.8171380899100005E-2</v>
      </c>
      <c r="O61" s="12">
        <v>0.427793693915</v>
      </c>
      <c r="P61" s="3">
        <v>-5.1528047899999999E-2</v>
      </c>
      <c r="Q61" s="3">
        <v>0.20814712099999999</v>
      </c>
      <c r="R61" s="3">
        <v>9.1981085800000001E-2</v>
      </c>
      <c r="S61" s="3">
        <f t="shared" si="2"/>
        <v>0.24860015890000001</v>
      </c>
      <c r="T61">
        <v>4.1533E-2</v>
      </c>
      <c r="U61">
        <v>6.9802000000000003E-2</v>
      </c>
      <c r="V61">
        <v>-6.4812999999999996E-2</v>
      </c>
      <c r="W61" s="27">
        <f t="shared" si="3"/>
        <v>3.1361204247182359E-4</v>
      </c>
      <c r="AB61" s="11">
        <v>-0.1057622622307</v>
      </c>
      <c r="AC61" s="3">
        <v>3.6508233699560001E-2</v>
      </c>
      <c r="AD61" s="12">
        <v>-0.41999115982640001</v>
      </c>
    </row>
    <row r="62" spans="1:30" x14ac:dyDescent="0.2">
      <c r="A62">
        <v>99</v>
      </c>
      <c r="B62" t="s">
        <v>6</v>
      </c>
      <c r="C62" t="s">
        <v>76</v>
      </c>
      <c r="D62" t="s">
        <v>8</v>
      </c>
      <c r="E62" t="s">
        <v>54</v>
      </c>
      <c r="F62" t="s">
        <v>55</v>
      </c>
      <c r="G62" s="11">
        <v>9.5805791344349994E-2</v>
      </c>
      <c r="H62" s="3">
        <v>-9.1926967284070002E-2</v>
      </c>
      <c r="I62" s="12">
        <v>-0.42503426134159999</v>
      </c>
      <c r="J62" s="11">
        <v>9.555014886622E-2</v>
      </c>
      <c r="K62" s="3">
        <v>-9.5558221334230004E-2</v>
      </c>
      <c r="L62" s="12">
        <v>-0.42609481626329998</v>
      </c>
      <c r="M62" s="11">
        <v>9.4259949908160001E-2</v>
      </c>
      <c r="N62" s="3">
        <v>-9.8171380899100005E-2</v>
      </c>
      <c r="O62" s="12">
        <v>-0.427793693915</v>
      </c>
      <c r="P62" s="3">
        <v>-5.1528047899999999E-2</v>
      </c>
      <c r="Q62" s="3">
        <v>-0.20814712099999999</v>
      </c>
      <c r="R62" s="3">
        <v>-9.1981085800000001E-2</v>
      </c>
      <c r="S62" s="3">
        <f t="shared" si="2"/>
        <v>-0.35165625469999995</v>
      </c>
      <c r="T62">
        <v>4.1533E-2</v>
      </c>
      <c r="U62">
        <v>-6.9802000000000003E-2</v>
      </c>
      <c r="V62">
        <v>6.4812999999999996E-2</v>
      </c>
      <c r="W62" s="27">
        <f t="shared" si="3"/>
        <v>3.1361204247182359E-4</v>
      </c>
      <c r="AB62" s="11">
        <v>0.41999115982640001</v>
      </c>
      <c r="AC62" s="3">
        <v>-0.1057622622307</v>
      </c>
      <c r="AD62" s="12">
        <v>-3.6508233699560001E-2</v>
      </c>
    </row>
    <row r="63" spans="1:30" x14ac:dyDescent="0.2">
      <c r="A63">
        <v>64</v>
      </c>
      <c r="B63" t="s">
        <v>4</v>
      </c>
      <c r="C63" t="s">
        <v>78</v>
      </c>
      <c r="D63" t="s">
        <v>25</v>
      </c>
      <c r="G63" s="11">
        <v>3.398302113306E-4</v>
      </c>
      <c r="H63" s="3">
        <v>-0.24991319254059999</v>
      </c>
      <c r="I63" s="12">
        <v>-0.49619040036919998</v>
      </c>
      <c r="J63" s="11">
        <v>-5.1884019537980002E-17</v>
      </c>
      <c r="K63" s="3">
        <v>-0.249989471973</v>
      </c>
      <c r="L63" s="12">
        <v>-0.5</v>
      </c>
      <c r="M63" s="11">
        <v>-3.1927768939520002E-4</v>
      </c>
      <c r="N63" s="3">
        <v>-0.24989461368759999</v>
      </c>
      <c r="O63" s="12">
        <f>-1+0.4959524266308</f>
        <v>-0.50404757336920003</v>
      </c>
      <c r="P63" s="3">
        <v>-2.1970263399999999E-2</v>
      </c>
      <c r="Q63" s="3">
        <v>6.1929509999999999E-4</v>
      </c>
      <c r="R63" s="3">
        <v>-0.26190576700000001</v>
      </c>
      <c r="S63" s="3">
        <f t="shared" si="2"/>
        <v>-0.28325673530000001</v>
      </c>
      <c r="T63">
        <v>1.9038999999999999</v>
      </c>
      <c r="U63">
        <v>0</v>
      </c>
      <c r="V63">
        <v>-0.17693999999999999</v>
      </c>
      <c r="W63" s="27">
        <f t="shared" si="3"/>
        <v>2.2017451499728829E-4</v>
      </c>
      <c r="AB63" s="11">
        <v>-0.5</v>
      </c>
      <c r="AC63" s="3">
        <v>-1.0370940021499999E-16</v>
      </c>
      <c r="AD63" s="12">
        <v>-0.249989471973</v>
      </c>
    </row>
    <row r="64" spans="1:30" x14ac:dyDescent="0.2">
      <c r="A64">
        <v>66</v>
      </c>
      <c r="B64" t="s">
        <v>6</v>
      </c>
      <c r="C64" t="s">
        <v>78</v>
      </c>
      <c r="D64" t="s">
        <v>25</v>
      </c>
      <c r="G64" s="11">
        <v>3.3983021133040002E-4</v>
      </c>
      <c r="H64" s="3">
        <v>0.24991319254059999</v>
      </c>
      <c r="I64" s="12">
        <f>-1+0.4961904003692</f>
        <v>-0.50380959963080008</v>
      </c>
      <c r="J64" s="11">
        <v>-8.9407205879149999E-21</v>
      </c>
      <c r="K64" s="3">
        <v>0.249989471973</v>
      </c>
      <c r="L64" s="12">
        <v>-0.5</v>
      </c>
      <c r="M64" s="11">
        <v>-3.1927768939540001E-4</v>
      </c>
      <c r="N64" s="3">
        <v>0.24989461368759999</v>
      </c>
      <c r="O64" s="12">
        <v>-0.49595242663080003</v>
      </c>
      <c r="P64" s="3">
        <v>-2.1970263399999999E-2</v>
      </c>
      <c r="Q64" s="3">
        <v>-6.1929509999999999E-4</v>
      </c>
      <c r="R64" s="3">
        <v>0.26190576700000001</v>
      </c>
      <c r="S64" s="3">
        <f t="shared" si="2"/>
        <v>0.23931620850000002</v>
      </c>
      <c r="T64">
        <v>1.9038999999999999</v>
      </c>
      <c r="U64">
        <v>0</v>
      </c>
      <c r="V64">
        <v>0.17693999999999999</v>
      </c>
      <c r="W64" s="27">
        <f t="shared" si="3"/>
        <v>2.2017451499728829E-4</v>
      </c>
      <c r="AB64" s="11">
        <v>0.5</v>
      </c>
      <c r="AC64" s="3">
        <v>5.1856492521110001E-17</v>
      </c>
      <c r="AD64" s="12">
        <v>0.249989471973</v>
      </c>
    </row>
    <row r="65" spans="1:30" x14ac:dyDescent="0.2">
      <c r="A65">
        <v>61</v>
      </c>
      <c r="B65" t="s">
        <v>4</v>
      </c>
      <c r="C65" t="s">
        <v>78</v>
      </c>
      <c r="D65" t="s">
        <v>25</v>
      </c>
      <c r="E65" s="29"/>
      <c r="F65" s="29"/>
      <c r="G65" s="11">
        <v>-0.4996748819422</v>
      </c>
      <c r="H65" s="3">
        <v>-4.0428297871030004E-3</v>
      </c>
      <c r="I65" s="12">
        <v>-0.25009220248309999</v>
      </c>
      <c r="J65" s="11">
        <v>-0.5</v>
      </c>
      <c r="K65" s="3">
        <v>-1.0370940021499999E-16</v>
      </c>
      <c r="L65" s="12">
        <v>-0.249989471973</v>
      </c>
      <c r="M65" s="11">
        <f>-1+0.4996649518197</f>
        <v>-0.50033504818029995</v>
      </c>
      <c r="N65" s="3">
        <v>3.802158437205E-3</v>
      </c>
      <c r="O65" s="12">
        <v>-0.25007385200549997</v>
      </c>
      <c r="P65" s="3">
        <v>-2.2005541300000001E-2</v>
      </c>
      <c r="Q65" s="3">
        <v>0.26149960700000002</v>
      </c>
      <c r="R65" s="3">
        <v>6.1168258700000004E-4</v>
      </c>
      <c r="S65" s="3">
        <f t="shared" si="2"/>
        <v>0.24010574828700004</v>
      </c>
      <c r="T65">
        <v>1.9028</v>
      </c>
      <c r="U65">
        <v>0.17534</v>
      </c>
      <c r="V65">
        <v>0</v>
      </c>
      <c r="W65" s="27">
        <f t="shared" si="3"/>
        <v>1.9415688675768612E-4</v>
      </c>
      <c r="AB65" s="11">
        <v>-0.249989471973</v>
      </c>
      <c r="AC65" s="3">
        <v>-0.5</v>
      </c>
      <c r="AD65" s="12">
        <v>-5.1874554747809999E-17</v>
      </c>
    </row>
    <row r="66" spans="1:30" x14ac:dyDescent="0.2">
      <c r="A66">
        <v>62</v>
      </c>
      <c r="B66" t="s">
        <v>6</v>
      </c>
      <c r="C66" t="s">
        <v>78</v>
      </c>
      <c r="D66" t="s">
        <v>25</v>
      </c>
      <c r="E66" s="29"/>
      <c r="F66" s="29"/>
      <c r="G66" s="11">
        <f>1-0.4996748819422</f>
        <v>0.5003251180578</v>
      </c>
      <c r="H66" s="3">
        <v>4.0428297871030004E-3</v>
      </c>
      <c r="I66" s="12">
        <v>0.25009220248309999</v>
      </c>
      <c r="J66" s="11">
        <v>0.5</v>
      </c>
      <c r="K66" s="3">
        <v>5.1856492521110001E-17</v>
      </c>
      <c r="L66" s="12">
        <v>0.249989471973</v>
      </c>
      <c r="M66" s="11">
        <v>0.4996649518197</v>
      </c>
      <c r="N66" s="3">
        <v>-3.8021584372060001E-3</v>
      </c>
      <c r="O66" s="12">
        <v>0.25007385200549997</v>
      </c>
      <c r="P66" s="3">
        <v>-2.2005541300000001E-2</v>
      </c>
      <c r="Q66" s="3">
        <v>-0.26149960700000002</v>
      </c>
      <c r="R66" s="3">
        <v>-6.1168258700000004E-4</v>
      </c>
      <c r="S66" s="3">
        <f t="shared" si="2"/>
        <v>-0.28411683088700002</v>
      </c>
      <c r="T66">
        <v>1.9028</v>
      </c>
      <c r="U66">
        <v>-0.17534</v>
      </c>
      <c r="V66">
        <v>0</v>
      </c>
      <c r="W66" s="27">
        <f t="shared" si="3"/>
        <v>1.9415688675768612E-4</v>
      </c>
      <c r="AB66" s="11">
        <v>0</v>
      </c>
      <c r="AC66" s="3">
        <v>-0.249989471973</v>
      </c>
      <c r="AD66" s="12">
        <v>-0.5</v>
      </c>
    </row>
    <row r="67" spans="1:30" x14ac:dyDescent="0.2">
      <c r="A67">
        <v>29</v>
      </c>
      <c r="B67" t="s">
        <v>4</v>
      </c>
      <c r="C67" t="s">
        <v>77</v>
      </c>
      <c r="D67" t="s">
        <v>5</v>
      </c>
      <c r="E67" t="s">
        <v>54</v>
      </c>
      <c r="F67" t="s">
        <v>57</v>
      </c>
      <c r="G67" s="11">
        <v>3.6896236970460003E-2</v>
      </c>
      <c r="H67" s="3">
        <v>0.102375972259</v>
      </c>
      <c r="I67" s="12">
        <v>0.41848256140020001</v>
      </c>
      <c r="J67" s="11">
        <v>3.6413568805220002E-2</v>
      </c>
      <c r="K67" s="3">
        <v>0.10538724183339999</v>
      </c>
      <c r="L67" s="12">
        <v>0.42016991150650002</v>
      </c>
      <c r="M67" s="11">
        <v>3.4966315802750003E-2</v>
      </c>
      <c r="N67" s="3">
        <v>0.1076411148226</v>
      </c>
      <c r="O67" s="12">
        <v>0.42290686706239999</v>
      </c>
      <c r="P67" s="3">
        <v>-6.4330705599999996E-2</v>
      </c>
      <c r="Q67" s="3">
        <v>0.17550475200000001</v>
      </c>
      <c r="R67" s="3">
        <v>0.14747685499999999</v>
      </c>
      <c r="S67" s="3">
        <f t="shared" ref="S67:S98" si="4">P67+Q67+R67</f>
        <v>0.25865090140000002</v>
      </c>
      <c r="T67">
        <v>-5.8632999999999998E-2</v>
      </c>
      <c r="U67">
        <v>8.0094999999999993E-3</v>
      </c>
      <c r="V67">
        <v>-1.0864E-2</v>
      </c>
      <c r="W67" s="27">
        <f t="shared" ref="W67:W98" si="5">((P67*T67)+(Q67*U67)+(R67*V67))*$AA$6</f>
        <v>1.744553504903211E-4</v>
      </c>
      <c r="AB67" s="11">
        <v>0.249989471973</v>
      </c>
      <c r="AC67" s="3">
        <v>-0.5</v>
      </c>
      <c r="AD67" s="12">
        <v>5.2406958697200002E-22</v>
      </c>
    </row>
    <row r="68" spans="1:30" x14ac:dyDescent="0.2">
      <c r="A68">
        <v>33</v>
      </c>
      <c r="B68" t="s">
        <v>6</v>
      </c>
      <c r="C68" t="s">
        <v>77</v>
      </c>
      <c r="D68" t="s">
        <v>5</v>
      </c>
      <c r="E68" t="s">
        <v>54</v>
      </c>
      <c r="F68" t="s">
        <v>55</v>
      </c>
      <c r="G68" s="11">
        <v>3.6896236970460003E-2</v>
      </c>
      <c r="H68" s="3">
        <v>-0.102375972259</v>
      </c>
      <c r="I68" s="12">
        <v>-0.41848256140020001</v>
      </c>
      <c r="J68" s="11">
        <v>3.6413568805220002E-2</v>
      </c>
      <c r="K68" s="3">
        <v>-0.10538724183339999</v>
      </c>
      <c r="L68" s="12">
        <v>-0.42016991150650002</v>
      </c>
      <c r="M68" s="11">
        <v>3.4966315802750003E-2</v>
      </c>
      <c r="N68" s="3">
        <v>-0.1076411148226</v>
      </c>
      <c r="O68" s="12">
        <v>-0.42290686706239999</v>
      </c>
      <c r="P68" s="3">
        <v>-6.4330705599999996E-2</v>
      </c>
      <c r="Q68" s="3">
        <v>-0.17550475200000001</v>
      </c>
      <c r="R68" s="3">
        <v>-0.14747685499999999</v>
      </c>
      <c r="S68" s="3">
        <f t="shared" si="4"/>
        <v>-0.38731231259999999</v>
      </c>
      <c r="T68">
        <v>-5.8632999999999998E-2</v>
      </c>
      <c r="U68">
        <v>-8.0094999999999993E-3</v>
      </c>
      <c r="V68">
        <v>1.0864E-2</v>
      </c>
      <c r="W68" s="27">
        <f t="shared" si="5"/>
        <v>1.744553504903211E-4</v>
      </c>
      <c r="AB68" s="11">
        <v>-8.9407205879149999E-21</v>
      </c>
      <c r="AC68" s="3">
        <v>0.249989471973</v>
      </c>
      <c r="AD68" s="12">
        <v>-0.5</v>
      </c>
    </row>
    <row r="69" spans="1:30" x14ac:dyDescent="0.2">
      <c r="A69">
        <v>31</v>
      </c>
      <c r="B69" t="s">
        <v>4</v>
      </c>
      <c r="C69" t="s">
        <v>77</v>
      </c>
      <c r="D69" t="s">
        <v>5</v>
      </c>
      <c r="E69" t="s">
        <v>55</v>
      </c>
      <c r="F69" t="s">
        <v>56</v>
      </c>
      <c r="G69" s="11">
        <v>-3.50891146734E-2</v>
      </c>
      <c r="H69" s="3">
        <v>-0.1077531902539</v>
      </c>
      <c r="I69" s="12">
        <v>0.42262383282479998</v>
      </c>
      <c r="J69" s="11">
        <v>-3.6413568805220002E-2</v>
      </c>
      <c r="K69" s="3">
        <v>-0.10538724183339999</v>
      </c>
      <c r="L69" s="12">
        <v>0.42016991150650002</v>
      </c>
      <c r="M69" s="11">
        <v>-3.6994706970310001E-2</v>
      </c>
      <c r="N69" s="3">
        <v>-0.1024076431541</v>
      </c>
      <c r="O69" s="12">
        <v>0.4182444865903</v>
      </c>
      <c r="P69" s="3">
        <v>-6.3519743200000006E-2</v>
      </c>
      <c r="Q69" s="3">
        <v>0.17818490300000001</v>
      </c>
      <c r="R69" s="3">
        <v>-0.145978208</v>
      </c>
      <c r="S69" s="3">
        <f t="shared" si="4"/>
        <v>-3.1313048199999999E-2</v>
      </c>
      <c r="T69">
        <v>-5.8632999999999998E-2</v>
      </c>
      <c r="U69">
        <v>8.0094999999999993E-3</v>
      </c>
      <c r="V69">
        <v>1.0864E-2</v>
      </c>
      <c r="W69" s="27">
        <f t="shared" si="5"/>
        <v>1.7397712131754284E-4</v>
      </c>
      <c r="AB69" s="11">
        <v>0.1222349126869</v>
      </c>
      <c r="AC69" s="3">
        <v>0.49943239707499998</v>
      </c>
      <c r="AD69" s="12">
        <v>0.1222410560512</v>
      </c>
    </row>
    <row r="70" spans="1:30" x14ac:dyDescent="0.2">
      <c r="A70">
        <v>35</v>
      </c>
      <c r="B70" t="s">
        <v>6</v>
      </c>
      <c r="C70" t="s">
        <v>77</v>
      </c>
      <c r="D70" t="s">
        <v>5</v>
      </c>
      <c r="E70" t="s">
        <v>56</v>
      </c>
      <c r="F70" t="s">
        <v>57</v>
      </c>
      <c r="G70" s="11">
        <v>-3.50891146734E-2</v>
      </c>
      <c r="H70" s="3">
        <v>0.1077531902539</v>
      </c>
      <c r="I70" s="12">
        <v>-0.42262383282479998</v>
      </c>
      <c r="J70" s="11">
        <v>-3.6413568805220002E-2</v>
      </c>
      <c r="K70" s="3">
        <v>0.10538724183339999</v>
      </c>
      <c r="L70" s="12">
        <v>-0.42016991150650002</v>
      </c>
      <c r="M70" s="11">
        <v>-3.6994706970310001E-2</v>
      </c>
      <c r="N70" s="3">
        <v>0.1024076431541</v>
      </c>
      <c r="O70" s="12">
        <v>-0.4182444865903</v>
      </c>
      <c r="P70" s="3">
        <v>-6.3519743200000006E-2</v>
      </c>
      <c r="Q70" s="3">
        <v>-0.17818490300000001</v>
      </c>
      <c r="R70" s="3">
        <v>0.145978208</v>
      </c>
      <c r="S70" s="3">
        <f t="shared" si="4"/>
        <v>-9.5726438200000014E-2</v>
      </c>
      <c r="T70">
        <v>-5.8632999999999998E-2</v>
      </c>
      <c r="U70">
        <v>-8.0094999999999993E-3</v>
      </c>
      <c r="V70">
        <v>-1.0864E-2</v>
      </c>
      <c r="W70" s="27">
        <f t="shared" si="5"/>
        <v>1.7397712131754284E-4</v>
      </c>
      <c r="AB70" s="11">
        <v>-0.1222349126869</v>
      </c>
      <c r="AC70" s="3">
        <v>-0.49943239707499998</v>
      </c>
      <c r="AD70" s="12">
        <v>0.1222410560512</v>
      </c>
    </row>
    <row r="71" spans="1:30" x14ac:dyDescent="0.2">
      <c r="A71">
        <v>49</v>
      </c>
      <c r="B71" t="s">
        <v>4</v>
      </c>
      <c r="C71" t="s">
        <v>77</v>
      </c>
      <c r="D71" t="s">
        <v>5</v>
      </c>
      <c r="E71" t="s">
        <v>53</v>
      </c>
      <c r="F71" t="s">
        <v>56</v>
      </c>
      <c r="G71" s="11">
        <v>3.699103802591E-2</v>
      </c>
      <c r="H71" s="3">
        <v>0.41825172304629998</v>
      </c>
      <c r="I71" s="12">
        <v>0.1024058192354</v>
      </c>
      <c r="J71" s="11">
        <v>3.6508233699560001E-2</v>
      </c>
      <c r="K71" s="3">
        <v>0.41999115982640001</v>
      </c>
      <c r="L71" s="12">
        <v>0.1057622622307</v>
      </c>
      <c r="M71" s="11">
        <v>3.5053122892910002E-2</v>
      </c>
      <c r="N71" s="3">
        <v>0.42266733335599999</v>
      </c>
      <c r="O71" s="12">
        <v>0.1076973031988</v>
      </c>
      <c r="P71" s="3">
        <v>-6.4597171100000003E-2</v>
      </c>
      <c r="Q71" s="3">
        <v>0.14718701000000001</v>
      </c>
      <c r="R71" s="3">
        <v>0.17638279900000001</v>
      </c>
      <c r="S71" s="3">
        <f t="shared" si="4"/>
        <v>0.25897263790000002</v>
      </c>
      <c r="T71">
        <v>-5.8772999999999999E-2</v>
      </c>
      <c r="U71">
        <v>-1.086E-2</v>
      </c>
      <c r="V71">
        <v>7.5154999999999996E-3</v>
      </c>
      <c r="W71" s="27">
        <f t="shared" si="5"/>
        <v>1.7193297367357877E-4</v>
      </c>
      <c r="AB71" s="11">
        <v>0.1222349126869</v>
      </c>
      <c r="AC71" s="3">
        <v>-0.49943239707499998</v>
      </c>
      <c r="AD71" s="12">
        <v>-0.1222410560512</v>
      </c>
    </row>
    <row r="72" spans="1:30" x14ac:dyDescent="0.2">
      <c r="A72">
        <v>51</v>
      </c>
      <c r="B72" t="s">
        <v>6</v>
      </c>
      <c r="C72" t="s">
        <v>77</v>
      </c>
      <c r="D72" t="s">
        <v>5</v>
      </c>
      <c r="E72" t="s">
        <v>58</v>
      </c>
      <c r="F72" t="s">
        <v>56</v>
      </c>
      <c r="G72" s="11">
        <v>3.699103802591E-2</v>
      </c>
      <c r="H72" s="3">
        <v>-0.41825172304629998</v>
      </c>
      <c r="I72" s="12">
        <v>-0.1024058192354</v>
      </c>
      <c r="J72" s="11">
        <v>3.6508233699560001E-2</v>
      </c>
      <c r="K72" s="3">
        <v>-0.41999115982640001</v>
      </c>
      <c r="L72" s="12">
        <v>-0.1057622622307</v>
      </c>
      <c r="M72" s="11">
        <v>3.5053122892910002E-2</v>
      </c>
      <c r="N72" s="3">
        <v>-0.42266733335599999</v>
      </c>
      <c r="O72" s="12">
        <v>-0.1076973031988</v>
      </c>
      <c r="P72" s="3">
        <v>-6.4597171100000003E-2</v>
      </c>
      <c r="Q72" s="3">
        <v>-0.14718701000000001</v>
      </c>
      <c r="R72" s="3">
        <v>-0.17638279900000001</v>
      </c>
      <c r="S72" s="3">
        <f t="shared" si="4"/>
        <v>-0.38816698010000006</v>
      </c>
      <c r="T72">
        <v>-5.8772999999999999E-2</v>
      </c>
      <c r="U72">
        <v>1.086E-2</v>
      </c>
      <c r="V72">
        <v>-7.5154999999999996E-3</v>
      </c>
      <c r="W72" s="27">
        <f t="shared" si="5"/>
        <v>1.7193297367357877E-4</v>
      </c>
      <c r="AB72" s="11">
        <v>-0.1222349126869</v>
      </c>
      <c r="AC72" s="3">
        <v>0.49943239707499998</v>
      </c>
      <c r="AD72" s="12">
        <v>-0.1222410560512</v>
      </c>
    </row>
    <row r="73" spans="1:30" x14ac:dyDescent="0.2">
      <c r="A73">
        <v>50</v>
      </c>
      <c r="B73" t="s">
        <v>4</v>
      </c>
      <c r="C73" t="s">
        <v>77</v>
      </c>
      <c r="D73" t="s">
        <v>5</v>
      </c>
      <c r="E73" t="s">
        <v>53</v>
      </c>
      <c r="F73" t="s">
        <v>54</v>
      </c>
      <c r="G73" s="11">
        <v>-3.4994582800630003E-2</v>
      </c>
      <c r="H73" s="3">
        <v>-0.42285359410599999</v>
      </c>
      <c r="I73" s="12">
        <v>0.10770781426330001</v>
      </c>
      <c r="J73" s="11">
        <v>-3.6508233699560001E-2</v>
      </c>
      <c r="K73" s="3">
        <v>-0.41999115982640001</v>
      </c>
      <c r="L73" s="12">
        <v>0.1057622622307</v>
      </c>
      <c r="M73" s="11">
        <v>-3.689781840867E-2</v>
      </c>
      <c r="N73" s="3">
        <v>-0.41846677685860001</v>
      </c>
      <c r="O73" s="12">
        <v>0.1024172194374</v>
      </c>
      <c r="P73" s="3">
        <v>-6.3441186900000002E-2</v>
      </c>
      <c r="Q73" s="3">
        <v>0.14622724200000001</v>
      </c>
      <c r="R73" s="3">
        <v>-0.17635316100000001</v>
      </c>
      <c r="S73" s="3">
        <f t="shared" si="4"/>
        <v>-9.3567105900000003E-2</v>
      </c>
      <c r="T73">
        <v>-5.8772999999999999E-2</v>
      </c>
      <c r="U73">
        <v>-1.086E-2</v>
      </c>
      <c r="V73">
        <v>-7.5154999999999996E-3</v>
      </c>
      <c r="W73" s="27">
        <f t="shared" si="5"/>
        <v>1.6911565120536411E-4</v>
      </c>
      <c r="AB73" s="11">
        <v>0.1222410560512</v>
      </c>
      <c r="AC73" s="3">
        <v>0.1222349126869</v>
      </c>
      <c r="AD73" s="12">
        <v>0.49943239707499998</v>
      </c>
    </row>
    <row r="74" spans="1:30" x14ac:dyDescent="0.2">
      <c r="A74">
        <v>52</v>
      </c>
      <c r="B74" t="s">
        <v>6</v>
      </c>
      <c r="C74" t="s">
        <v>77</v>
      </c>
      <c r="D74" t="s">
        <v>5</v>
      </c>
      <c r="E74" t="s">
        <v>58</v>
      </c>
      <c r="F74" t="s">
        <v>54</v>
      </c>
      <c r="G74" s="11">
        <v>-3.4994582800630003E-2</v>
      </c>
      <c r="H74" s="3">
        <v>0.42285359410599999</v>
      </c>
      <c r="I74" s="12">
        <v>-0.10770781426330001</v>
      </c>
      <c r="J74" s="11">
        <v>-3.6508233699560001E-2</v>
      </c>
      <c r="K74" s="3">
        <v>0.41999115982640001</v>
      </c>
      <c r="L74" s="12">
        <v>-0.1057622622307</v>
      </c>
      <c r="M74" s="11">
        <v>-3.689781840867E-2</v>
      </c>
      <c r="N74" s="3">
        <v>0.41846677685860001</v>
      </c>
      <c r="O74" s="12">
        <v>-0.1024172194374</v>
      </c>
      <c r="P74" s="3">
        <v>-6.3441186900000002E-2</v>
      </c>
      <c r="Q74" s="3">
        <v>-0.14622724200000001</v>
      </c>
      <c r="R74" s="3">
        <v>0.17635316100000001</v>
      </c>
      <c r="S74" s="3">
        <f t="shared" si="4"/>
        <v>-3.3315267900000001E-2</v>
      </c>
      <c r="T74">
        <v>-5.8772999999999999E-2</v>
      </c>
      <c r="U74">
        <v>1.086E-2</v>
      </c>
      <c r="V74">
        <v>7.5154999999999996E-3</v>
      </c>
      <c r="W74" s="27">
        <f t="shared" si="5"/>
        <v>1.6911565120536411E-4</v>
      </c>
      <c r="AB74" s="11">
        <v>0.49943239707499998</v>
      </c>
      <c r="AC74" s="3">
        <v>0.1222410560512</v>
      </c>
      <c r="AD74" s="12">
        <v>0.1222349126869</v>
      </c>
    </row>
    <row r="75" spans="1:30" x14ac:dyDescent="0.2">
      <c r="A75">
        <v>71</v>
      </c>
      <c r="B75" t="s">
        <v>4</v>
      </c>
      <c r="C75" t="s">
        <v>72</v>
      </c>
      <c r="D75" t="s">
        <v>8</v>
      </c>
      <c r="E75" t="s">
        <v>54</v>
      </c>
      <c r="F75" t="s">
        <v>57</v>
      </c>
      <c r="G75" s="11">
        <v>0.1224225334123</v>
      </c>
      <c r="H75" s="3">
        <v>0.12201845425879999</v>
      </c>
      <c r="I75" s="12">
        <v>0.49793669576970001</v>
      </c>
      <c r="J75" s="11">
        <v>0.1222410560512</v>
      </c>
      <c r="K75" s="3">
        <v>0.1222349126869</v>
      </c>
      <c r="L75" s="12">
        <v>0.49943239707499998</v>
      </c>
      <c r="M75" s="11">
        <v>0.1218978216225</v>
      </c>
      <c r="N75" s="3">
        <v>0.1222396132055</v>
      </c>
      <c r="O75" s="12">
        <f>1-0.499076194246</f>
        <v>0.50092380575399997</v>
      </c>
      <c r="P75" s="3">
        <v>-1.7490393E-2</v>
      </c>
      <c r="Q75" s="3">
        <v>7.3719648899999999E-3</v>
      </c>
      <c r="R75" s="3">
        <v>9.9570332799999994E-2</v>
      </c>
      <c r="S75" s="3">
        <f t="shared" si="4"/>
        <v>8.945190469E-2</v>
      </c>
      <c r="T75">
        <v>0.59777999999999998</v>
      </c>
      <c r="U75">
        <v>-0.5423</v>
      </c>
      <c r="V75">
        <v>0.13270999999999999</v>
      </c>
      <c r="W75" s="27">
        <f t="shared" si="5"/>
        <v>-6.0466448401300072E-5</v>
      </c>
      <c r="AB75" s="11">
        <v>-0.1222410560512</v>
      </c>
      <c r="AC75" s="3">
        <v>-0.1222349126869</v>
      </c>
      <c r="AD75" s="12">
        <v>0.49943239707499998</v>
      </c>
    </row>
    <row r="76" spans="1:30" x14ac:dyDescent="0.2">
      <c r="A76">
        <v>75</v>
      </c>
      <c r="B76" t="s">
        <v>6</v>
      </c>
      <c r="C76" t="s">
        <v>72</v>
      </c>
      <c r="D76" t="s">
        <v>8</v>
      </c>
      <c r="E76" t="s">
        <v>54</v>
      </c>
      <c r="F76" t="s">
        <v>55</v>
      </c>
      <c r="G76" s="11">
        <v>0.1224225334123</v>
      </c>
      <c r="H76" s="3">
        <v>-0.12201845425879999</v>
      </c>
      <c r="I76" s="12">
        <v>-0.49793669576970001</v>
      </c>
      <c r="J76" s="11">
        <v>0.1222410560512</v>
      </c>
      <c r="K76" s="3">
        <v>-0.1222349126869</v>
      </c>
      <c r="L76" s="12">
        <v>-0.49943239707499998</v>
      </c>
      <c r="M76" s="11">
        <v>0.1218978216225</v>
      </c>
      <c r="N76" s="3">
        <v>-0.1222396132055</v>
      </c>
      <c r="O76" s="12">
        <f>-1+0.499076194246</f>
        <v>-0.50092380575399997</v>
      </c>
      <c r="P76" s="3">
        <v>-1.7490393E-2</v>
      </c>
      <c r="Q76" s="3">
        <v>-7.3719648899999999E-3</v>
      </c>
      <c r="R76" s="3">
        <v>-9.9570332799999994E-2</v>
      </c>
      <c r="S76" s="3">
        <f t="shared" si="4"/>
        <v>-0.12443269068999999</v>
      </c>
      <c r="T76">
        <v>0.59777999999999998</v>
      </c>
      <c r="U76">
        <v>0.5423</v>
      </c>
      <c r="V76">
        <v>-0.13270999999999999</v>
      </c>
      <c r="W76" s="27">
        <f t="shared" si="5"/>
        <v>-6.0466448401300072E-5</v>
      </c>
      <c r="AB76" s="11">
        <v>-0.49943239707499998</v>
      </c>
      <c r="AC76" s="3">
        <v>0.1222410560512</v>
      </c>
      <c r="AD76" s="12">
        <v>-0.1222349126869</v>
      </c>
    </row>
    <row r="77" spans="1:30" x14ac:dyDescent="0.2">
      <c r="A77">
        <v>68</v>
      </c>
      <c r="B77" t="s">
        <v>4</v>
      </c>
      <c r="C77" t="s">
        <v>72</v>
      </c>
      <c r="D77" t="s">
        <v>8</v>
      </c>
      <c r="E77" t="s">
        <v>53</v>
      </c>
      <c r="F77" t="s">
        <v>54</v>
      </c>
      <c r="G77" s="11">
        <v>-0.1219016639619</v>
      </c>
      <c r="H77" s="3">
        <f>-1+0.4990924191667</f>
        <v>-0.5009075808333</v>
      </c>
      <c r="I77" s="12">
        <v>0.1222594047303</v>
      </c>
      <c r="J77" s="11">
        <v>-0.1222349126869</v>
      </c>
      <c r="K77" s="3">
        <v>-0.49943239707499998</v>
      </c>
      <c r="L77" s="12">
        <v>0.1222410560512</v>
      </c>
      <c r="M77" s="11">
        <v>-0.12241505929800001</v>
      </c>
      <c r="N77" s="3">
        <v>-0.49793743511150002</v>
      </c>
      <c r="O77" s="12">
        <v>0.1220259477496</v>
      </c>
      <c r="P77" s="3">
        <v>-1.7113177899999998E-2</v>
      </c>
      <c r="Q77" s="3">
        <v>9.9004857399999993E-2</v>
      </c>
      <c r="R77" s="3">
        <v>-7.7818993600000004E-3</v>
      </c>
      <c r="S77" s="3">
        <f t="shared" si="4"/>
        <v>7.4109780139999998E-2</v>
      </c>
      <c r="T77">
        <v>0.59835000000000005</v>
      </c>
      <c r="U77">
        <v>0.13278000000000001</v>
      </c>
      <c r="V77">
        <v>0.54171999999999998</v>
      </c>
      <c r="W77" s="27">
        <f t="shared" si="5"/>
        <v>-6.3890287495184329E-5</v>
      </c>
      <c r="AB77" s="11">
        <v>0.1222410560512</v>
      </c>
      <c r="AC77" s="3">
        <v>-0.1222349126869</v>
      </c>
      <c r="AD77" s="12">
        <v>-0.49943239707499998</v>
      </c>
    </row>
    <row r="78" spans="1:30" x14ac:dyDescent="0.2">
      <c r="A78">
        <v>70</v>
      </c>
      <c r="B78" t="s">
        <v>6</v>
      </c>
      <c r="C78" t="s">
        <v>72</v>
      </c>
      <c r="D78" t="s">
        <v>8</v>
      </c>
      <c r="E78" t="s">
        <v>58</v>
      </c>
      <c r="F78" t="s">
        <v>54</v>
      </c>
      <c r="G78" s="11">
        <v>-0.1219016639619</v>
      </c>
      <c r="H78" s="3">
        <f>1-0.4990924191667</f>
        <v>0.5009075808333</v>
      </c>
      <c r="I78" s="12">
        <v>-0.1222594047303</v>
      </c>
      <c r="J78" s="11">
        <v>-0.1222349126869</v>
      </c>
      <c r="K78" s="3">
        <v>0.49943239707499998</v>
      </c>
      <c r="L78" s="12">
        <v>-0.1222410560512</v>
      </c>
      <c r="M78" s="11">
        <v>-0.12241505929800001</v>
      </c>
      <c r="N78" s="3">
        <v>0.49793743511150002</v>
      </c>
      <c r="O78" s="12">
        <v>-0.1220259477496</v>
      </c>
      <c r="P78" s="3">
        <v>-1.7113177899999998E-2</v>
      </c>
      <c r="Q78" s="3">
        <v>-9.9004857399999993E-2</v>
      </c>
      <c r="R78" s="3">
        <v>7.7818993600000004E-3</v>
      </c>
      <c r="S78" s="3">
        <f t="shared" si="4"/>
        <v>-0.10833613593999999</v>
      </c>
      <c r="T78">
        <v>0.59835000000000005</v>
      </c>
      <c r="U78">
        <v>-0.13278000000000001</v>
      </c>
      <c r="V78">
        <v>-0.54171999999999998</v>
      </c>
      <c r="W78" s="27">
        <f t="shared" si="5"/>
        <v>-6.3890287495184329E-5</v>
      </c>
      <c r="AB78" s="11">
        <v>-0.49943239707499998</v>
      </c>
      <c r="AC78" s="3">
        <v>-0.1222410560512</v>
      </c>
      <c r="AD78" s="12">
        <v>0.1222349126869</v>
      </c>
    </row>
    <row r="79" spans="1:30" x14ac:dyDescent="0.2">
      <c r="A79">
        <v>73</v>
      </c>
      <c r="B79" t="s">
        <v>4</v>
      </c>
      <c r="C79" t="s">
        <v>72</v>
      </c>
      <c r="D79" t="s">
        <v>8</v>
      </c>
      <c r="E79" t="s">
        <v>55</v>
      </c>
      <c r="F79" t="s">
        <v>56</v>
      </c>
      <c r="G79" s="11">
        <v>-0.12192311522630001</v>
      </c>
      <c r="H79" s="3">
        <v>-0.122275453667</v>
      </c>
      <c r="I79" s="12">
        <f>1-0.4992362173587</f>
        <v>0.50076378264130006</v>
      </c>
      <c r="J79" s="11">
        <v>-0.1222410560512</v>
      </c>
      <c r="K79" s="3">
        <v>-0.1222349126869</v>
      </c>
      <c r="L79" s="12">
        <v>0.49943239707499998</v>
      </c>
      <c r="M79" s="11">
        <v>-0.1224481121483</v>
      </c>
      <c r="N79" s="3">
        <v>-0.1220260484975</v>
      </c>
      <c r="O79" s="12">
        <v>0.49778100509939999</v>
      </c>
      <c r="P79" s="3">
        <v>-1.7499897399999999E-2</v>
      </c>
      <c r="Q79" s="3">
        <v>8.3135056500000006E-3</v>
      </c>
      <c r="R79" s="3">
        <v>-9.9425918099999996E-2</v>
      </c>
      <c r="S79" s="3">
        <f t="shared" si="4"/>
        <v>-0.10861230984999999</v>
      </c>
      <c r="T79">
        <v>0.59777999999999998</v>
      </c>
      <c r="U79">
        <v>-0.5423</v>
      </c>
      <c r="V79">
        <v>-0.13270999999999999</v>
      </c>
      <c r="W79" s="27">
        <f t="shared" si="5"/>
        <v>-8.6592375063526203E-5</v>
      </c>
      <c r="AB79" s="11">
        <v>-0.1222410560512</v>
      </c>
      <c r="AC79" s="3">
        <v>0.1222349126869</v>
      </c>
      <c r="AD79" s="12">
        <v>-0.49943239707499998</v>
      </c>
    </row>
    <row r="80" spans="1:30" x14ac:dyDescent="0.2">
      <c r="A80">
        <v>77</v>
      </c>
      <c r="B80" t="s">
        <v>6</v>
      </c>
      <c r="C80" t="s">
        <v>72</v>
      </c>
      <c r="D80" t="s">
        <v>8</v>
      </c>
      <c r="E80" t="s">
        <v>56</v>
      </c>
      <c r="F80" t="s">
        <v>57</v>
      </c>
      <c r="G80" s="11">
        <v>-0.12192311522630001</v>
      </c>
      <c r="H80" s="3">
        <v>0.122275453667</v>
      </c>
      <c r="I80" s="12">
        <f>-1+0.4992362173587</f>
        <v>-0.50076378264130006</v>
      </c>
      <c r="J80" s="11">
        <v>-0.1222410560512</v>
      </c>
      <c r="K80" s="3">
        <v>0.1222349126869</v>
      </c>
      <c r="L80" s="12">
        <v>-0.49943239707499998</v>
      </c>
      <c r="M80" s="11">
        <v>-0.1224481121483</v>
      </c>
      <c r="N80" s="3">
        <v>0.1220260484975</v>
      </c>
      <c r="O80" s="12">
        <v>-0.49778100509939999</v>
      </c>
      <c r="P80" s="3">
        <v>-1.7499897399999999E-2</v>
      </c>
      <c r="Q80" s="3">
        <v>-8.3135056500000006E-3</v>
      </c>
      <c r="R80" s="3">
        <v>9.9425918099999996E-2</v>
      </c>
      <c r="S80" s="3">
        <f t="shared" si="4"/>
        <v>7.3612515049999994E-2</v>
      </c>
      <c r="T80">
        <v>0.59777999999999998</v>
      </c>
      <c r="U80">
        <v>0.5423</v>
      </c>
      <c r="V80">
        <v>0.13270999999999999</v>
      </c>
      <c r="W80" s="27">
        <f t="shared" si="5"/>
        <v>-8.6592375063526203E-5</v>
      </c>
      <c r="AB80" s="11">
        <v>0.49943239707499998</v>
      </c>
      <c r="AC80" s="3">
        <v>-0.1222410560512</v>
      </c>
      <c r="AD80" s="12">
        <v>-0.1222349126869</v>
      </c>
    </row>
    <row r="81" spans="1:30" x14ac:dyDescent="0.2">
      <c r="A81">
        <v>67</v>
      </c>
      <c r="B81" t="s">
        <v>4</v>
      </c>
      <c r="C81" t="s">
        <v>72</v>
      </c>
      <c r="D81" t="s">
        <v>8</v>
      </c>
      <c r="E81" t="s">
        <v>53</v>
      </c>
      <c r="F81" t="s">
        <v>56</v>
      </c>
      <c r="G81" s="11">
        <v>0.1224388372594</v>
      </c>
      <c r="H81" s="3">
        <v>0.49779361638550002</v>
      </c>
      <c r="I81" s="12">
        <v>0.1220286555982</v>
      </c>
      <c r="J81" s="11">
        <v>0.1222349126869</v>
      </c>
      <c r="K81" s="3">
        <v>0.49943239707499998</v>
      </c>
      <c r="L81" s="12">
        <v>0.1222410560512</v>
      </c>
      <c r="M81" s="11">
        <v>0.121913630267</v>
      </c>
      <c r="N81" s="3">
        <f>1-0.4992338927309</f>
        <v>0.50076610726909998</v>
      </c>
      <c r="O81" s="12">
        <v>0.1222788599634</v>
      </c>
      <c r="P81" s="3">
        <v>-1.7506899699999998E-2</v>
      </c>
      <c r="Q81" s="3">
        <v>9.9083029500000003E-2</v>
      </c>
      <c r="R81" s="3">
        <v>8.3401455100000008E-3</v>
      </c>
      <c r="S81" s="3">
        <f t="shared" si="4"/>
        <v>8.9916275310000016E-2</v>
      </c>
      <c r="T81">
        <v>0.59835000000000005</v>
      </c>
      <c r="U81">
        <v>0.13278000000000001</v>
      </c>
      <c r="V81">
        <v>-0.54171999999999998</v>
      </c>
      <c r="W81" s="27">
        <f t="shared" si="5"/>
        <v>-8.963428626106981E-5</v>
      </c>
      <c r="AB81" s="11">
        <v>0.13303202032790001</v>
      </c>
      <c r="AC81" s="3">
        <v>-0.39923901607270001</v>
      </c>
      <c r="AD81" s="12">
        <v>0.1864698223781</v>
      </c>
    </row>
    <row r="82" spans="1:30" x14ac:dyDescent="0.2">
      <c r="A82">
        <v>69</v>
      </c>
      <c r="B82" t="s">
        <v>6</v>
      </c>
      <c r="C82" t="s">
        <v>72</v>
      </c>
      <c r="D82" t="s">
        <v>8</v>
      </c>
      <c r="E82" t="s">
        <v>58</v>
      </c>
      <c r="F82" t="s">
        <v>56</v>
      </c>
      <c r="G82" s="11">
        <v>0.1224388372594</v>
      </c>
      <c r="H82" s="3">
        <v>-0.49779361638550002</v>
      </c>
      <c r="I82" s="12">
        <v>-0.1220286555982</v>
      </c>
      <c r="J82" s="11">
        <v>0.1222349126869</v>
      </c>
      <c r="K82" s="3">
        <v>-0.49943239707499998</v>
      </c>
      <c r="L82" s="12">
        <v>-0.1222410560512</v>
      </c>
      <c r="M82" s="11">
        <v>0.121913630267</v>
      </c>
      <c r="N82" s="3">
        <f>-1+0.4992338927309</f>
        <v>-0.50076610726909998</v>
      </c>
      <c r="O82" s="12">
        <v>-0.1222788599634</v>
      </c>
      <c r="P82" s="3">
        <v>-1.7506899699999998E-2</v>
      </c>
      <c r="Q82" s="3">
        <v>-9.9083029500000003E-2</v>
      </c>
      <c r="R82" s="3">
        <v>-8.3401455100000008E-3</v>
      </c>
      <c r="S82" s="3">
        <f t="shared" si="4"/>
        <v>-0.12493007471000001</v>
      </c>
      <c r="T82">
        <v>0.59835000000000005</v>
      </c>
      <c r="U82">
        <v>-0.13278000000000001</v>
      </c>
      <c r="V82">
        <v>0.54171999999999998</v>
      </c>
      <c r="W82" s="27">
        <f t="shared" si="5"/>
        <v>-8.963428626106981E-5</v>
      </c>
      <c r="AB82" s="11">
        <v>-0.13303202032790001</v>
      </c>
      <c r="AC82" s="3">
        <v>0.39923901607270001</v>
      </c>
      <c r="AD82" s="12">
        <v>0.1864698223781</v>
      </c>
    </row>
    <row r="83" spans="1:30" x14ac:dyDescent="0.2">
      <c r="A83">
        <v>1</v>
      </c>
      <c r="B83" t="s">
        <v>4</v>
      </c>
      <c r="C83" t="s">
        <v>5</v>
      </c>
      <c r="D83" t="s">
        <v>5</v>
      </c>
      <c r="E83" t="s">
        <v>53</v>
      </c>
      <c r="F83" t="s">
        <v>56</v>
      </c>
      <c r="G83" s="11">
        <v>0.1201258541383</v>
      </c>
      <c r="H83" s="3">
        <v>-0.36233800116780002</v>
      </c>
      <c r="I83" s="12">
        <v>0.23458819854070001</v>
      </c>
      <c r="J83" s="11">
        <v>0.11996476393449999</v>
      </c>
      <c r="K83" s="3">
        <v>-0.35864653036159999</v>
      </c>
      <c r="L83" s="12">
        <v>0.22795774835810001</v>
      </c>
      <c r="M83" s="11">
        <v>0.1212374154803</v>
      </c>
      <c r="N83" s="3">
        <v>-0.35651436408289999</v>
      </c>
      <c r="O83" s="12">
        <v>0.2226289581259</v>
      </c>
      <c r="P83" s="3">
        <v>3.7052044700000002E-2</v>
      </c>
      <c r="Q83" s="3">
        <v>0.194121236</v>
      </c>
      <c r="R83" s="3">
        <v>-0.39864134699999998</v>
      </c>
      <c r="S83" s="3">
        <f t="shared" si="4"/>
        <v>-0.16746806629999997</v>
      </c>
      <c r="T83">
        <v>9.9768999999999997E-2</v>
      </c>
      <c r="U83">
        <v>1.8102999999999999E-3</v>
      </c>
      <c r="V83">
        <v>2.1284000000000001E-2</v>
      </c>
      <c r="W83" s="27">
        <f t="shared" si="5"/>
        <v>-2.1647587936629825E-4</v>
      </c>
      <c r="AB83" s="11">
        <v>0.13303202032790001</v>
      </c>
      <c r="AC83" s="3">
        <v>0.39923901607270001</v>
      </c>
      <c r="AD83" s="12">
        <v>-0.1864698223781</v>
      </c>
    </row>
    <row r="84" spans="1:30" x14ac:dyDescent="0.2">
      <c r="A84">
        <v>3</v>
      </c>
      <c r="B84" t="s">
        <v>6</v>
      </c>
      <c r="C84" t="s">
        <v>5</v>
      </c>
      <c r="D84" t="s">
        <v>5</v>
      </c>
      <c r="E84" t="s">
        <v>58</v>
      </c>
      <c r="F84" t="s">
        <v>56</v>
      </c>
      <c r="G84" s="11">
        <v>0.1201258541383</v>
      </c>
      <c r="H84" s="3">
        <v>0.36233800116780002</v>
      </c>
      <c r="I84" s="12">
        <v>-0.23458819854070001</v>
      </c>
      <c r="J84" s="11">
        <v>0.11996476393449999</v>
      </c>
      <c r="K84" s="3">
        <v>0.35864653036159999</v>
      </c>
      <c r="L84" s="12">
        <v>-0.22795774835810001</v>
      </c>
      <c r="M84" s="11">
        <v>0.1212374154803</v>
      </c>
      <c r="N84" s="3">
        <v>0.35651436408289999</v>
      </c>
      <c r="O84" s="12">
        <v>-0.2226289581259</v>
      </c>
      <c r="P84" s="3">
        <v>3.7052044700000002E-2</v>
      </c>
      <c r="Q84" s="3">
        <v>-0.194121236</v>
      </c>
      <c r="R84" s="3">
        <v>0.39864134699999998</v>
      </c>
      <c r="S84" s="3">
        <f t="shared" si="4"/>
        <v>0.24157215569999999</v>
      </c>
      <c r="T84">
        <v>9.9768999999999997E-2</v>
      </c>
      <c r="U84">
        <v>-1.8102999999999999E-3</v>
      </c>
      <c r="V84">
        <v>-2.1284000000000001E-2</v>
      </c>
      <c r="W84" s="27">
        <f t="shared" si="5"/>
        <v>-2.1647587936629825E-4</v>
      </c>
      <c r="AB84" s="11">
        <v>-0.13303202032790001</v>
      </c>
      <c r="AC84" s="3">
        <v>-0.39923901607270001</v>
      </c>
      <c r="AD84" s="12">
        <v>-0.1864698223781</v>
      </c>
    </row>
    <row r="85" spans="1:30" x14ac:dyDescent="0.2">
      <c r="A85" s="20">
        <v>2</v>
      </c>
      <c r="B85" t="s">
        <v>4</v>
      </c>
      <c r="C85" t="s">
        <v>5</v>
      </c>
      <c r="D85" t="s">
        <v>5</v>
      </c>
      <c r="E85" t="s">
        <v>53</v>
      </c>
      <c r="F85" t="s">
        <v>54</v>
      </c>
      <c r="G85" s="11">
        <v>-0.1213250986677</v>
      </c>
      <c r="H85" s="3">
        <v>0.3563318273951</v>
      </c>
      <c r="I85" s="12">
        <v>0.22255439424490001</v>
      </c>
      <c r="J85" s="11">
        <v>-0.11996476393449999</v>
      </c>
      <c r="K85" s="3">
        <v>0.35864653036159999</v>
      </c>
      <c r="L85" s="12">
        <v>0.22795774835810001</v>
      </c>
      <c r="M85" s="11">
        <v>-0.1202269691077</v>
      </c>
      <c r="N85" s="3">
        <v>0.36216232893599998</v>
      </c>
      <c r="O85" s="12">
        <v>0.23454739445799999</v>
      </c>
      <c r="P85" s="3">
        <v>3.6604318699999999E-2</v>
      </c>
      <c r="Q85" s="3">
        <v>0.194350051</v>
      </c>
      <c r="R85" s="3">
        <v>0.39976667399999999</v>
      </c>
      <c r="S85" s="3">
        <f t="shared" si="4"/>
        <v>0.63072104369999993</v>
      </c>
      <c r="T85">
        <v>9.9768999999999997E-2</v>
      </c>
      <c r="U85">
        <v>1.8102999999999999E-3</v>
      </c>
      <c r="V85">
        <v>-2.1284000000000001E-2</v>
      </c>
      <c r="W85" s="27">
        <f t="shared" si="5"/>
        <v>-2.1980387346564191E-4</v>
      </c>
      <c r="AB85" s="11">
        <v>0.1864698223781</v>
      </c>
      <c r="AC85" s="3">
        <v>0.13303202032790001</v>
      </c>
      <c r="AD85" s="12">
        <v>-0.39923901607270001</v>
      </c>
    </row>
    <row r="86" spans="1:30" x14ac:dyDescent="0.2">
      <c r="A86" s="20">
        <v>4</v>
      </c>
      <c r="B86" t="s">
        <v>6</v>
      </c>
      <c r="C86" t="s">
        <v>5</v>
      </c>
      <c r="D86" t="s">
        <v>5</v>
      </c>
      <c r="E86" t="s">
        <v>58</v>
      </c>
      <c r="F86" t="s">
        <v>54</v>
      </c>
      <c r="G86" s="11">
        <v>-0.1213250986677</v>
      </c>
      <c r="H86" s="3">
        <v>-0.3563318273951</v>
      </c>
      <c r="I86" s="12">
        <v>-0.22255439424490001</v>
      </c>
      <c r="J86" s="11">
        <v>-0.11996476393449999</v>
      </c>
      <c r="K86" s="3">
        <v>-0.35864653036159999</v>
      </c>
      <c r="L86" s="12">
        <v>-0.22795774835810001</v>
      </c>
      <c r="M86" s="11">
        <v>-0.1202269691077</v>
      </c>
      <c r="N86" s="3">
        <v>-0.36216232893599998</v>
      </c>
      <c r="O86" s="12">
        <v>-0.23454739445799999</v>
      </c>
      <c r="P86" s="3">
        <v>3.6604318699999999E-2</v>
      </c>
      <c r="Q86" s="3">
        <v>-0.194350051</v>
      </c>
      <c r="R86" s="3">
        <v>-0.39976667399999999</v>
      </c>
      <c r="S86" s="3">
        <f t="shared" si="4"/>
        <v>-0.55751240629999999</v>
      </c>
      <c r="T86">
        <v>9.9768999999999997E-2</v>
      </c>
      <c r="U86">
        <v>-1.8102999999999999E-3</v>
      </c>
      <c r="V86">
        <v>2.1284000000000001E-2</v>
      </c>
      <c r="W86" s="27">
        <f t="shared" si="5"/>
        <v>-2.1980387346564191E-4</v>
      </c>
      <c r="AB86" s="11">
        <v>-0.39923901607270001</v>
      </c>
      <c r="AC86" s="3">
        <v>0.1864698223781</v>
      </c>
      <c r="AD86" s="12">
        <v>0.13303202032790001</v>
      </c>
    </row>
    <row r="87" spans="1:30" x14ac:dyDescent="0.2">
      <c r="A87">
        <v>17</v>
      </c>
      <c r="B87" t="s">
        <v>4</v>
      </c>
      <c r="C87" t="s">
        <v>5</v>
      </c>
      <c r="D87" t="s">
        <v>5</v>
      </c>
      <c r="E87" t="s">
        <v>54</v>
      </c>
      <c r="F87" t="s">
        <v>57</v>
      </c>
      <c r="G87" s="11">
        <v>0.1202291408497</v>
      </c>
      <c r="H87" s="3">
        <v>0.234539879344</v>
      </c>
      <c r="I87" s="12">
        <v>-0.3621627068953</v>
      </c>
      <c r="J87" s="11">
        <v>0.1200040763616</v>
      </c>
      <c r="K87" s="3">
        <v>0.22798277024970001</v>
      </c>
      <c r="L87" s="12">
        <v>-0.35867272161359998</v>
      </c>
      <c r="M87" s="11">
        <v>0.12134523479879999</v>
      </c>
      <c r="N87" s="3">
        <v>0.2225585556213</v>
      </c>
      <c r="O87" s="12">
        <v>-0.35633292456120003</v>
      </c>
      <c r="P87" s="3">
        <v>3.7203131600000001E-2</v>
      </c>
      <c r="Q87" s="3">
        <v>-0.39937745699999999</v>
      </c>
      <c r="R87" s="3">
        <v>0.19432607800000001</v>
      </c>
      <c r="S87" s="3">
        <f t="shared" si="4"/>
        <v>-0.16784824739999998</v>
      </c>
      <c r="T87">
        <v>9.9821999999999994E-2</v>
      </c>
      <c r="U87">
        <v>2.1731E-2</v>
      </c>
      <c r="V87">
        <v>1.0598000000000001E-3</v>
      </c>
      <c r="W87" s="27">
        <f t="shared" si="5"/>
        <v>-2.322171989406148E-4</v>
      </c>
      <c r="AB87" s="11">
        <v>-0.1864698223781</v>
      </c>
      <c r="AC87" s="3">
        <v>-0.13303202032790001</v>
      </c>
      <c r="AD87" s="12">
        <v>-0.39923901607270001</v>
      </c>
    </row>
    <row r="88" spans="1:30" x14ac:dyDescent="0.2">
      <c r="A88">
        <v>21</v>
      </c>
      <c r="B88" t="s">
        <v>6</v>
      </c>
      <c r="C88" t="s">
        <v>5</v>
      </c>
      <c r="D88" t="s">
        <v>5</v>
      </c>
      <c r="E88" t="s">
        <v>54</v>
      </c>
      <c r="F88" t="s">
        <v>55</v>
      </c>
      <c r="G88" s="11">
        <v>0.1202291408497</v>
      </c>
      <c r="H88" s="3">
        <v>-0.234539879344</v>
      </c>
      <c r="I88" s="12">
        <v>0.3621627068953</v>
      </c>
      <c r="J88" s="11">
        <v>0.1200040763616</v>
      </c>
      <c r="K88" s="3">
        <v>-0.22798277024970001</v>
      </c>
      <c r="L88" s="12">
        <v>0.35867272161359998</v>
      </c>
      <c r="M88" s="11">
        <v>0.12134523479879999</v>
      </c>
      <c r="N88" s="3">
        <v>-0.2225585556213</v>
      </c>
      <c r="O88" s="12">
        <v>0.35633292456120003</v>
      </c>
      <c r="P88" s="3">
        <v>3.7203131600000001E-2</v>
      </c>
      <c r="Q88" s="3">
        <v>0.39937745699999999</v>
      </c>
      <c r="R88" s="3">
        <v>-0.19432607800000001</v>
      </c>
      <c r="S88" s="3">
        <f t="shared" si="4"/>
        <v>0.24225451059999997</v>
      </c>
      <c r="T88">
        <v>9.9821999999999994E-2</v>
      </c>
      <c r="U88">
        <v>-2.1731E-2</v>
      </c>
      <c r="V88">
        <v>-1.0598000000000001E-3</v>
      </c>
      <c r="W88" s="27">
        <f t="shared" si="5"/>
        <v>-2.322171989406148E-4</v>
      </c>
      <c r="AB88" s="11">
        <v>0.39923901607270001</v>
      </c>
      <c r="AC88" s="3">
        <v>0.1864698223781</v>
      </c>
      <c r="AD88" s="12">
        <v>-0.13303202032790001</v>
      </c>
    </row>
    <row r="89" spans="1:30" x14ac:dyDescent="0.2">
      <c r="A89" s="20">
        <v>19</v>
      </c>
      <c r="B89" t="s">
        <v>4</v>
      </c>
      <c r="C89" t="s">
        <v>5</v>
      </c>
      <c r="D89" t="s">
        <v>5</v>
      </c>
      <c r="E89" t="s">
        <v>55</v>
      </c>
      <c r="F89" t="s">
        <v>56</v>
      </c>
      <c r="G89" s="11">
        <v>-0.1212189858471</v>
      </c>
      <c r="H89" s="3">
        <v>-0.2226072314333</v>
      </c>
      <c r="I89" s="12">
        <v>-0.35650314165219998</v>
      </c>
      <c r="J89" s="11">
        <v>-0.1200040763616</v>
      </c>
      <c r="K89" s="3">
        <v>-0.22798277024970001</v>
      </c>
      <c r="L89" s="12">
        <v>-0.35867272161359998</v>
      </c>
      <c r="M89" s="11">
        <v>-0.120145669042</v>
      </c>
      <c r="N89" s="3">
        <v>-0.23460917181579999</v>
      </c>
      <c r="O89" s="12">
        <v>-0.36237000832279997</v>
      </c>
      <c r="P89" s="3">
        <v>3.5777226799999999E-2</v>
      </c>
      <c r="Q89" s="3">
        <v>-0.40006467899999998</v>
      </c>
      <c r="R89" s="3">
        <v>-0.19556222200000001</v>
      </c>
      <c r="S89" s="3">
        <f t="shared" si="4"/>
        <v>-0.55984967419999998</v>
      </c>
      <c r="T89">
        <v>9.9821999999999994E-2</v>
      </c>
      <c r="U89">
        <v>2.1731E-2</v>
      </c>
      <c r="V89">
        <v>-1.0598000000000001E-3</v>
      </c>
      <c r="W89" s="27">
        <f t="shared" si="5"/>
        <v>-2.3982698266493836E-4</v>
      </c>
      <c r="AB89" s="11">
        <v>0.1864698223781</v>
      </c>
      <c r="AC89" s="3">
        <v>-0.13303202032790001</v>
      </c>
      <c r="AD89" s="12">
        <v>0.39923901607270001</v>
      </c>
    </row>
    <row r="90" spans="1:30" x14ac:dyDescent="0.2">
      <c r="A90" s="20">
        <v>23</v>
      </c>
      <c r="B90" t="s">
        <v>6</v>
      </c>
      <c r="C90" t="s">
        <v>5</v>
      </c>
      <c r="D90" t="s">
        <v>5</v>
      </c>
      <c r="E90" t="s">
        <v>56</v>
      </c>
      <c r="F90" t="s">
        <v>57</v>
      </c>
      <c r="G90" s="11">
        <v>-0.1212189858471</v>
      </c>
      <c r="H90" s="3">
        <v>0.2226072314333</v>
      </c>
      <c r="I90" s="12">
        <v>0.35650314165219998</v>
      </c>
      <c r="J90" s="11">
        <v>-0.1200040763616</v>
      </c>
      <c r="K90" s="3">
        <v>0.22798277024970001</v>
      </c>
      <c r="L90" s="12">
        <v>0.35867272161359998</v>
      </c>
      <c r="M90" s="11">
        <v>-0.120145669042</v>
      </c>
      <c r="N90" s="3">
        <v>0.23460917181579999</v>
      </c>
      <c r="O90" s="12">
        <v>0.36237000832279997</v>
      </c>
      <c r="P90" s="3">
        <v>3.5777226799999999E-2</v>
      </c>
      <c r="Q90" s="3">
        <v>0.40006467899999998</v>
      </c>
      <c r="R90" s="3">
        <v>0.19556222200000001</v>
      </c>
      <c r="S90" s="3">
        <f t="shared" si="4"/>
        <v>0.63140412779999999</v>
      </c>
      <c r="T90">
        <v>9.9821999999999994E-2</v>
      </c>
      <c r="U90">
        <v>-2.1731E-2</v>
      </c>
      <c r="V90">
        <v>1.0598000000000001E-3</v>
      </c>
      <c r="W90" s="27">
        <f t="shared" si="5"/>
        <v>-2.3982698266493836E-4</v>
      </c>
      <c r="AB90" s="11">
        <v>0.39923901607270001</v>
      </c>
      <c r="AC90" s="3">
        <v>-0.1864698223781</v>
      </c>
      <c r="AD90" s="12">
        <v>0.13303202032790001</v>
      </c>
    </row>
    <row r="91" spans="1:30" x14ac:dyDescent="0.2">
      <c r="A91">
        <v>63</v>
      </c>
      <c r="B91" t="s">
        <v>4</v>
      </c>
      <c r="C91" t="s">
        <v>78</v>
      </c>
      <c r="D91" t="s">
        <v>25</v>
      </c>
      <c r="E91" s="29"/>
      <c r="F91" s="29"/>
      <c r="G91" s="11">
        <v>-0.2499461225839</v>
      </c>
      <c r="H91" s="3">
        <v>-0.5</v>
      </c>
      <c r="I91" s="12">
        <v>-6.6786853825109994E-17</v>
      </c>
      <c r="J91" s="11">
        <v>-0.249989471973</v>
      </c>
      <c r="K91" s="3">
        <v>-0.5</v>
      </c>
      <c r="L91" s="12">
        <v>-5.1874554747809999E-17</v>
      </c>
      <c r="M91" s="11">
        <v>-0.250035282691</v>
      </c>
      <c r="N91" s="3">
        <v>-0.5</v>
      </c>
      <c r="O91" s="12">
        <v>-3.7296554733500003E-17</v>
      </c>
      <c r="P91" s="3">
        <v>-2.9720035699999999E-3</v>
      </c>
      <c r="Q91" s="3">
        <v>0</v>
      </c>
      <c r="R91" s="3">
        <v>9.8300996999999998E-16</v>
      </c>
      <c r="S91" s="3">
        <f t="shared" si="4"/>
        <v>-2.9720035699990167E-3</v>
      </c>
      <c r="T91">
        <v>2.4866000000000001</v>
      </c>
      <c r="U91">
        <v>0</v>
      </c>
      <c r="V91">
        <v>0</v>
      </c>
      <c r="W91" s="27">
        <f t="shared" si="5"/>
        <v>-3.6058910751573847E-4</v>
      </c>
      <c r="AB91" s="11">
        <v>-0.1864698223781</v>
      </c>
      <c r="AC91" s="3">
        <v>0.13303202032790001</v>
      </c>
      <c r="AD91" s="12">
        <v>0.39923901607270001</v>
      </c>
    </row>
    <row r="92" spans="1:30" x14ac:dyDescent="0.2">
      <c r="A92">
        <v>65</v>
      </c>
      <c r="B92" t="s">
        <v>4</v>
      </c>
      <c r="C92" t="s">
        <v>78</v>
      </c>
      <c r="D92" t="s">
        <v>25</v>
      </c>
      <c r="E92" s="29"/>
      <c r="F92" s="29"/>
      <c r="G92" s="11">
        <v>0.25004745714499998</v>
      </c>
      <c r="H92" s="3">
        <f>-1+0.5</f>
        <v>-0.5</v>
      </c>
      <c r="I92" s="12">
        <v>6.3317406873149995E-17</v>
      </c>
      <c r="J92" s="11">
        <v>0.249989471973</v>
      </c>
      <c r="K92" s="3">
        <v>-0.5</v>
      </c>
      <c r="L92" s="12">
        <v>5.2406958697200002E-22</v>
      </c>
      <c r="M92" s="11">
        <v>0.2499432944892</v>
      </c>
      <c r="N92" s="3">
        <f>-1+0.5</f>
        <v>-0.5</v>
      </c>
      <c r="O92" s="12">
        <v>9.2807705964760005E-17</v>
      </c>
      <c r="P92" s="3">
        <v>-3.47208853E-3</v>
      </c>
      <c r="Q92" s="3">
        <v>0</v>
      </c>
      <c r="R92" s="3">
        <v>9.8300996999999998E-16</v>
      </c>
      <c r="S92" s="3">
        <f t="shared" si="4"/>
        <v>-3.4720885299990168E-3</v>
      </c>
      <c r="T92">
        <v>2.4866000000000001</v>
      </c>
      <c r="U92">
        <v>0</v>
      </c>
      <c r="V92">
        <v>0</v>
      </c>
      <c r="W92" s="27">
        <f t="shared" si="5"/>
        <v>-4.212637282425379E-4</v>
      </c>
      <c r="AB92" s="11">
        <v>-0.39923901607270001</v>
      </c>
      <c r="AC92" s="3">
        <v>-0.1864698223781</v>
      </c>
      <c r="AD92" s="12">
        <v>-0.13303202032790001</v>
      </c>
    </row>
    <row r="93" spans="1:30" x14ac:dyDescent="0.2">
      <c r="A93">
        <v>74</v>
      </c>
      <c r="B93" t="s">
        <v>4</v>
      </c>
      <c r="C93" t="s">
        <v>72</v>
      </c>
      <c r="D93" t="s">
        <v>8</v>
      </c>
      <c r="E93" t="s">
        <v>53</v>
      </c>
      <c r="F93" t="s">
        <v>55</v>
      </c>
      <c r="G93" s="11">
        <v>-0.4995553781323</v>
      </c>
      <c r="H93" s="3">
        <v>0.119046281616</v>
      </c>
      <c r="I93" s="12">
        <v>-0.1191562416056</v>
      </c>
      <c r="J93" s="11">
        <v>-0.49943239707499998</v>
      </c>
      <c r="K93" s="3">
        <v>0.1222410560512</v>
      </c>
      <c r="L93" s="12">
        <v>-0.1222349126869</v>
      </c>
      <c r="M93" s="11">
        <v>-0.49910435339429998</v>
      </c>
      <c r="N93" s="3">
        <v>0.12531663352870001</v>
      </c>
      <c r="O93" s="12">
        <v>-0.1254183565633</v>
      </c>
      <c r="P93" s="3">
        <v>1.5034157899999999E-2</v>
      </c>
      <c r="Q93" s="3">
        <v>0.20901173000000001</v>
      </c>
      <c r="R93" s="3">
        <v>-0.208737165</v>
      </c>
      <c r="S93" s="3">
        <f t="shared" si="4"/>
        <v>1.5308722900000016E-2</v>
      </c>
      <c r="T93">
        <v>0.22578999999999999</v>
      </c>
      <c r="U93">
        <v>-5.9026000000000002E-2</v>
      </c>
      <c r="V93">
        <v>5.9367999999999997E-2</v>
      </c>
      <c r="W93" s="27">
        <f t="shared" si="5"/>
        <v>-1.0409919871885163E-3</v>
      </c>
      <c r="AB93" s="11">
        <v>9.5558221334230004E-2</v>
      </c>
      <c r="AC93" s="3">
        <v>0.42609481626329998</v>
      </c>
      <c r="AD93" s="12">
        <v>9.555014886622E-2</v>
      </c>
    </row>
    <row r="94" spans="1:30" x14ac:dyDescent="0.2">
      <c r="A94">
        <v>76</v>
      </c>
      <c r="B94" t="s">
        <v>6</v>
      </c>
      <c r="C94" t="s">
        <v>72</v>
      </c>
      <c r="D94" t="s">
        <v>8</v>
      </c>
      <c r="E94" t="s">
        <v>58</v>
      </c>
      <c r="F94" t="s">
        <v>57</v>
      </c>
      <c r="G94" s="11">
        <v>-0.4995553781323</v>
      </c>
      <c r="H94" s="3">
        <v>-0.119046281616</v>
      </c>
      <c r="I94" s="12">
        <v>0.1191562416056</v>
      </c>
      <c r="J94" s="11">
        <v>-0.49943239707499998</v>
      </c>
      <c r="K94" s="3">
        <v>-0.1222410560512</v>
      </c>
      <c r="L94" s="12">
        <v>0.1222349126869</v>
      </c>
      <c r="M94" s="11">
        <v>-0.49910435339429998</v>
      </c>
      <c r="N94" s="3">
        <v>-0.12531663352870001</v>
      </c>
      <c r="O94" s="12">
        <v>0.1254183565633</v>
      </c>
      <c r="P94" s="3">
        <v>1.5034157899999999E-2</v>
      </c>
      <c r="Q94" s="3">
        <v>-0.20901173000000001</v>
      </c>
      <c r="R94" s="3">
        <v>0.208737165</v>
      </c>
      <c r="S94" s="3">
        <f t="shared" si="4"/>
        <v>1.4759592900000007E-2</v>
      </c>
      <c r="T94">
        <v>0.22578999999999999</v>
      </c>
      <c r="U94">
        <v>5.9026000000000002E-2</v>
      </c>
      <c r="V94">
        <v>-5.9367999999999997E-2</v>
      </c>
      <c r="W94" s="27">
        <f t="shared" si="5"/>
        <v>-1.0409919871885163E-3</v>
      </c>
      <c r="AB94" s="11">
        <v>-9.5558221334230004E-2</v>
      </c>
      <c r="AC94" s="3">
        <v>-0.42609481626329998</v>
      </c>
      <c r="AD94" s="12">
        <v>9.555014886622E-2</v>
      </c>
    </row>
    <row r="95" spans="1:30" x14ac:dyDescent="0.2">
      <c r="A95" s="20">
        <v>72</v>
      </c>
      <c r="B95" t="s">
        <v>4</v>
      </c>
      <c r="C95" t="s">
        <v>72</v>
      </c>
      <c r="D95" t="s">
        <v>8</v>
      </c>
      <c r="E95" t="s">
        <v>58</v>
      </c>
      <c r="F95" t="s">
        <v>55</v>
      </c>
      <c r="G95" s="11">
        <v>0.49911685793650001</v>
      </c>
      <c r="H95" s="3">
        <v>0.12541634268730001</v>
      </c>
      <c r="I95" s="12">
        <v>0.12530906105520001</v>
      </c>
      <c r="J95" s="11">
        <v>0.49943239707499998</v>
      </c>
      <c r="K95" s="3">
        <v>0.1222410560512</v>
      </c>
      <c r="L95" s="12">
        <v>0.1222349126869</v>
      </c>
      <c r="M95" s="11">
        <v>0.49956399293339998</v>
      </c>
      <c r="N95" s="3">
        <v>0.11916066570849999</v>
      </c>
      <c r="O95" s="12">
        <v>0.11903129935499999</v>
      </c>
      <c r="P95" s="3">
        <v>1.49044999E-2</v>
      </c>
      <c r="Q95" s="3">
        <v>-0.20852256599999999</v>
      </c>
      <c r="R95" s="3">
        <v>-0.20925872300000001</v>
      </c>
      <c r="S95" s="3">
        <f t="shared" si="4"/>
        <v>-0.40287678910000002</v>
      </c>
      <c r="T95">
        <v>0.22578999999999999</v>
      </c>
      <c r="U95">
        <v>5.9026000000000002E-2</v>
      </c>
      <c r="V95">
        <v>5.9367999999999997E-2</v>
      </c>
      <c r="W95" s="27">
        <f t="shared" si="5"/>
        <v>-1.0425224249309905E-3</v>
      </c>
      <c r="AB95" s="11">
        <v>9.5558221334230004E-2</v>
      </c>
      <c r="AC95" s="3">
        <v>-0.42609481626329998</v>
      </c>
      <c r="AD95" s="12">
        <v>-9.555014886622E-2</v>
      </c>
    </row>
    <row r="96" spans="1:30" x14ac:dyDescent="0.2">
      <c r="A96" s="20">
        <v>78</v>
      </c>
      <c r="B96" t="s">
        <v>6</v>
      </c>
      <c r="C96" t="s">
        <v>72</v>
      </c>
      <c r="D96" t="s">
        <v>8</v>
      </c>
      <c r="E96" t="s">
        <v>53</v>
      </c>
      <c r="F96" t="s">
        <v>57</v>
      </c>
      <c r="G96" s="11">
        <v>0.49911685793650001</v>
      </c>
      <c r="H96" s="3">
        <v>-0.12541634268730001</v>
      </c>
      <c r="I96" s="12">
        <v>-0.12530906105520001</v>
      </c>
      <c r="J96" s="11">
        <v>0.49943239707499998</v>
      </c>
      <c r="K96" s="3">
        <v>-0.1222410560512</v>
      </c>
      <c r="L96" s="12">
        <v>-0.1222349126869</v>
      </c>
      <c r="M96" s="11">
        <v>0.49956399293339998</v>
      </c>
      <c r="N96" s="3">
        <v>-0.11916066570849999</v>
      </c>
      <c r="O96" s="12">
        <v>-0.11903129935499999</v>
      </c>
      <c r="P96" s="3">
        <v>1.49044999E-2</v>
      </c>
      <c r="Q96" s="3">
        <v>0.20852256599999999</v>
      </c>
      <c r="R96" s="3">
        <v>0.20925872300000001</v>
      </c>
      <c r="S96" s="3">
        <f t="shared" si="4"/>
        <v>0.43268578889999998</v>
      </c>
      <c r="T96">
        <v>0.22578999999999999</v>
      </c>
      <c r="U96">
        <v>-5.9026000000000002E-2</v>
      </c>
      <c r="V96">
        <v>-5.9367999999999997E-2</v>
      </c>
      <c r="W96" s="27">
        <f t="shared" si="5"/>
        <v>-1.0425224249309905E-3</v>
      </c>
      <c r="AB96" s="11">
        <v>-9.5558221334230004E-2</v>
      </c>
      <c r="AC96" s="3">
        <v>0.42609481626329998</v>
      </c>
      <c r="AD96" s="12">
        <v>-9.555014886622E-2</v>
      </c>
    </row>
    <row r="97" spans="1:30" x14ac:dyDescent="0.2">
      <c r="A97">
        <v>44</v>
      </c>
      <c r="B97" t="s">
        <v>4</v>
      </c>
      <c r="C97" t="s">
        <v>77</v>
      </c>
      <c r="D97" t="s">
        <v>5</v>
      </c>
      <c r="E97" t="s">
        <v>53</v>
      </c>
      <c r="F97" t="s">
        <v>55</v>
      </c>
      <c r="G97" s="11">
        <v>-0.38066837259309999</v>
      </c>
      <c r="H97" s="3">
        <v>0.1197381658368</v>
      </c>
      <c r="I97" s="12">
        <v>-0.1198200117592</v>
      </c>
      <c r="J97" s="11">
        <v>-0.38057670753579997</v>
      </c>
      <c r="K97" s="3">
        <v>0.1235140735084</v>
      </c>
      <c r="L97" s="12">
        <v>-0.12384338342450001</v>
      </c>
      <c r="M97" s="11">
        <v>-0.38030662170739998</v>
      </c>
      <c r="N97" s="3">
        <v>0.1260924895859</v>
      </c>
      <c r="O97" s="12">
        <v>-0.126183063117</v>
      </c>
      <c r="P97" s="3">
        <v>1.2058362899999999E-2</v>
      </c>
      <c r="Q97" s="3">
        <v>0.211810792</v>
      </c>
      <c r="R97" s="3">
        <v>-0.212101712</v>
      </c>
      <c r="S97" s="3">
        <f t="shared" si="4"/>
        <v>1.1767442900000008E-2</v>
      </c>
      <c r="T97">
        <v>-0.13417999999999999</v>
      </c>
      <c r="U97">
        <v>-5.1219000000000001E-2</v>
      </c>
      <c r="V97">
        <v>5.1322E-2</v>
      </c>
      <c r="W97" s="27">
        <f t="shared" si="5"/>
        <v>-1.1394240320290049E-3</v>
      </c>
      <c r="AB97" s="11">
        <v>9.555014886622E-2</v>
      </c>
      <c r="AC97" s="3">
        <v>9.5558221334230004E-2</v>
      </c>
      <c r="AD97" s="12">
        <v>0.42609481626329998</v>
      </c>
    </row>
    <row r="98" spans="1:30" x14ac:dyDescent="0.2">
      <c r="A98">
        <v>46</v>
      </c>
      <c r="B98" t="s">
        <v>6</v>
      </c>
      <c r="C98" t="s">
        <v>77</v>
      </c>
      <c r="D98" t="s">
        <v>5</v>
      </c>
      <c r="E98" t="s">
        <v>58</v>
      </c>
      <c r="F98" t="s">
        <v>57</v>
      </c>
      <c r="G98" s="11">
        <v>-0.38066837259309999</v>
      </c>
      <c r="H98" s="3">
        <v>-0.1197381658368</v>
      </c>
      <c r="I98" s="12">
        <v>0.1198200117592</v>
      </c>
      <c r="J98" s="11">
        <v>-0.38057670753579997</v>
      </c>
      <c r="K98" s="3">
        <v>-0.1235140735084</v>
      </c>
      <c r="L98" s="12">
        <v>0.12384338342450001</v>
      </c>
      <c r="M98" s="11">
        <v>-0.38030662170739998</v>
      </c>
      <c r="N98" s="3">
        <v>-0.1260924895859</v>
      </c>
      <c r="O98" s="12">
        <v>0.126183063117</v>
      </c>
      <c r="P98" s="3">
        <v>1.2058362899999999E-2</v>
      </c>
      <c r="Q98" s="3">
        <v>-0.211810792</v>
      </c>
      <c r="R98" s="3">
        <v>0.212101712</v>
      </c>
      <c r="S98" s="3">
        <f t="shared" si="4"/>
        <v>1.2349282900000008E-2</v>
      </c>
      <c r="T98">
        <v>-0.13417999999999999</v>
      </c>
      <c r="U98">
        <v>5.1219000000000001E-2</v>
      </c>
      <c r="V98">
        <v>-5.1322E-2</v>
      </c>
      <c r="W98" s="27">
        <f t="shared" si="5"/>
        <v>-1.1394240320290049E-3</v>
      </c>
      <c r="AB98" s="11">
        <v>0.42609481626329998</v>
      </c>
      <c r="AC98" s="3">
        <v>9.555014886622E-2</v>
      </c>
      <c r="AD98" s="12">
        <v>9.5558221334230004E-2</v>
      </c>
    </row>
    <row r="99" spans="1:30" x14ac:dyDescent="0.2">
      <c r="A99" s="20">
        <v>42</v>
      </c>
      <c r="B99" t="s">
        <v>4</v>
      </c>
      <c r="C99" t="s">
        <v>77</v>
      </c>
      <c r="D99" t="s">
        <v>5</v>
      </c>
      <c r="E99" t="s">
        <v>58</v>
      </c>
      <c r="F99" t="s">
        <v>55</v>
      </c>
      <c r="G99" s="11">
        <v>0.38031903444699999</v>
      </c>
      <c r="H99" s="3">
        <v>0.12616597870820001</v>
      </c>
      <c r="I99" s="12">
        <v>0.1260749536228</v>
      </c>
      <c r="J99" s="11">
        <v>0.38057670753579997</v>
      </c>
      <c r="K99" s="3">
        <v>0.1235140735084</v>
      </c>
      <c r="L99" s="12">
        <v>0.12384338342450001</v>
      </c>
      <c r="M99" s="11">
        <v>0.38067702444250001</v>
      </c>
      <c r="N99" s="3">
        <v>0.11978918133410001</v>
      </c>
      <c r="O99" s="12">
        <v>0.11969386562129999</v>
      </c>
      <c r="P99" s="3">
        <v>1.19329999E-2</v>
      </c>
      <c r="Q99" s="3">
        <v>-0.21255991199999999</v>
      </c>
      <c r="R99" s="3">
        <v>-0.21270293300000001</v>
      </c>
      <c r="S99" s="3">
        <f t="shared" ref="S99:S130" si="6">P99+Q99+R99</f>
        <v>-0.41332984510000004</v>
      </c>
      <c r="T99">
        <v>-0.13417999999999999</v>
      </c>
      <c r="U99">
        <v>5.1219000000000001E-2</v>
      </c>
      <c r="V99">
        <v>5.1322E-2</v>
      </c>
      <c r="W99" s="27">
        <f t="shared" ref="W99:W130" si="7">((P99*T99)+(Q99*U99)+(R99*V99))*$AA$6</f>
        <v>-1.1419809712840958E-3</v>
      </c>
      <c r="AB99" s="11">
        <v>-9.555014886622E-2</v>
      </c>
      <c r="AC99" s="3">
        <v>-9.5558221334230004E-2</v>
      </c>
      <c r="AD99" s="12">
        <v>0.42609481626329998</v>
      </c>
    </row>
    <row r="100" spans="1:30" x14ac:dyDescent="0.2">
      <c r="A100" s="20">
        <v>48</v>
      </c>
      <c r="B100" t="s">
        <v>6</v>
      </c>
      <c r="C100" t="s">
        <v>77</v>
      </c>
      <c r="D100" t="s">
        <v>5</v>
      </c>
      <c r="E100" t="s">
        <v>53</v>
      </c>
      <c r="F100" t="s">
        <v>57</v>
      </c>
      <c r="G100" s="11">
        <v>0.38031903444699999</v>
      </c>
      <c r="H100" s="3">
        <v>-0.12616597870820001</v>
      </c>
      <c r="I100" s="12">
        <v>-0.1260749536228</v>
      </c>
      <c r="J100" s="11">
        <v>0.38057670753579997</v>
      </c>
      <c r="K100" s="3">
        <v>-0.1235140735084</v>
      </c>
      <c r="L100" s="12">
        <v>-0.12384338342450001</v>
      </c>
      <c r="M100" s="11">
        <v>0.38067702444250001</v>
      </c>
      <c r="N100" s="3">
        <v>-0.11978918133410001</v>
      </c>
      <c r="O100" s="12">
        <v>-0.11969386562129999</v>
      </c>
      <c r="P100" s="3">
        <v>1.19329999E-2</v>
      </c>
      <c r="Q100" s="3">
        <v>0.21255991199999999</v>
      </c>
      <c r="R100" s="3">
        <v>0.21270293300000001</v>
      </c>
      <c r="S100" s="3">
        <f t="shared" si="6"/>
        <v>0.43719584489999996</v>
      </c>
      <c r="T100">
        <v>-0.13417999999999999</v>
      </c>
      <c r="U100">
        <v>-5.1219000000000001E-2</v>
      </c>
      <c r="V100">
        <v>-5.1322E-2</v>
      </c>
      <c r="W100" s="27">
        <f t="shared" si="7"/>
        <v>-1.1419809712840958E-3</v>
      </c>
      <c r="AB100" s="11">
        <v>-0.42609481626329998</v>
      </c>
      <c r="AC100" s="3">
        <v>9.555014886622E-2</v>
      </c>
      <c r="AD100" s="12">
        <v>-9.5558221334230004E-2</v>
      </c>
    </row>
    <row r="101" spans="1:30" x14ac:dyDescent="0.2">
      <c r="A101">
        <v>5</v>
      </c>
      <c r="B101" t="s">
        <v>4</v>
      </c>
      <c r="C101" t="s">
        <v>5</v>
      </c>
      <c r="D101" t="s">
        <v>5</v>
      </c>
      <c r="E101" t="s">
        <v>54</v>
      </c>
      <c r="F101" t="s">
        <v>57</v>
      </c>
      <c r="G101" s="11">
        <v>0.22777886173020001</v>
      </c>
      <c r="H101" s="3">
        <v>0.12633892996099999</v>
      </c>
      <c r="I101" s="12">
        <v>-0.35986931243929998</v>
      </c>
      <c r="J101" s="11">
        <v>0.22795774835810001</v>
      </c>
      <c r="K101" s="3">
        <v>0.11996476393449999</v>
      </c>
      <c r="L101" s="12">
        <v>-0.35864653036159999</v>
      </c>
      <c r="M101" s="11">
        <v>0.2295973621423</v>
      </c>
      <c r="N101" s="3">
        <v>0.1149807817471</v>
      </c>
      <c r="O101" s="12">
        <v>-0.35869596140080001</v>
      </c>
      <c r="P101" s="3">
        <v>6.0616680399999998E-2</v>
      </c>
      <c r="Q101" s="3">
        <v>-0.37860494</v>
      </c>
      <c r="R101" s="3">
        <v>3.9111701300000003E-2</v>
      </c>
      <c r="S101" s="3">
        <f t="shared" si="6"/>
        <v>-0.27887655829999997</v>
      </c>
      <c r="T101">
        <v>5.2174999999999999E-2</v>
      </c>
      <c r="U101">
        <v>6.2488000000000002E-2</v>
      </c>
      <c r="V101">
        <v>-0.1047</v>
      </c>
      <c r="W101" s="27">
        <f t="shared" si="7"/>
        <v>-1.1998479496788661E-3</v>
      </c>
      <c r="AB101" s="11">
        <v>9.555014886622E-2</v>
      </c>
      <c r="AC101" s="3">
        <v>-9.5558221334230004E-2</v>
      </c>
      <c r="AD101" s="12">
        <v>-0.42609481626329998</v>
      </c>
    </row>
    <row r="102" spans="1:30" x14ac:dyDescent="0.2">
      <c r="A102" s="20">
        <v>9</v>
      </c>
      <c r="B102" t="s">
        <v>6</v>
      </c>
      <c r="C102" t="s">
        <v>5</v>
      </c>
      <c r="D102" t="s">
        <v>5</v>
      </c>
      <c r="E102" t="s">
        <v>54</v>
      </c>
      <c r="F102" t="s">
        <v>55</v>
      </c>
      <c r="G102" s="11">
        <v>0.22777886173020001</v>
      </c>
      <c r="H102" s="3">
        <v>-0.12633892996099999</v>
      </c>
      <c r="I102" s="12">
        <v>0.35986931243929998</v>
      </c>
      <c r="J102" s="11">
        <v>0.22795774835810001</v>
      </c>
      <c r="K102" s="3">
        <v>-0.11996476393449999</v>
      </c>
      <c r="L102" s="12">
        <v>0.35864653036159999</v>
      </c>
      <c r="M102" s="11">
        <v>0.2295973621423</v>
      </c>
      <c r="N102" s="3">
        <v>-0.1149807817471</v>
      </c>
      <c r="O102" s="12">
        <v>0.35869596140080001</v>
      </c>
      <c r="P102" s="3">
        <v>6.0616680399999998E-2</v>
      </c>
      <c r="Q102" s="3">
        <v>0.37860494</v>
      </c>
      <c r="R102" s="3">
        <v>-3.9111701300000003E-2</v>
      </c>
      <c r="S102" s="3">
        <f t="shared" si="6"/>
        <v>0.40010991909999999</v>
      </c>
      <c r="T102">
        <v>5.2174999999999999E-2</v>
      </c>
      <c r="U102">
        <v>-6.2488000000000002E-2</v>
      </c>
      <c r="V102">
        <v>0.1047</v>
      </c>
      <c r="W102" s="27">
        <f t="shared" si="7"/>
        <v>-1.1998479496788661E-3</v>
      </c>
      <c r="AB102" s="11">
        <v>-0.42609481626329998</v>
      </c>
      <c r="AC102" s="3">
        <v>-9.555014886622E-2</v>
      </c>
      <c r="AD102" s="12">
        <v>9.5558221334230004E-2</v>
      </c>
    </row>
    <row r="103" spans="1:30" x14ac:dyDescent="0.2">
      <c r="A103">
        <v>13</v>
      </c>
      <c r="B103" t="s">
        <v>4</v>
      </c>
      <c r="C103" t="s">
        <v>5</v>
      </c>
      <c r="D103" t="s">
        <v>5</v>
      </c>
      <c r="E103" t="s">
        <v>53</v>
      </c>
      <c r="F103" t="s">
        <v>56</v>
      </c>
      <c r="G103" s="11">
        <v>0.22767656583359999</v>
      </c>
      <c r="H103" s="3">
        <v>-0.35992441156729998</v>
      </c>
      <c r="I103" s="12">
        <v>0.12639330506079999</v>
      </c>
      <c r="J103" s="11">
        <v>0.22798277024970001</v>
      </c>
      <c r="K103" s="3">
        <v>-0.35867272161359998</v>
      </c>
      <c r="L103" s="12">
        <v>0.1200040763616</v>
      </c>
      <c r="M103" s="11">
        <v>0.229478984957</v>
      </c>
      <c r="N103" s="3">
        <v>-0.35875056146020001</v>
      </c>
      <c r="O103" s="12">
        <v>0.1150324836531</v>
      </c>
      <c r="P103" s="3">
        <v>6.0080637399999998E-2</v>
      </c>
      <c r="Q103" s="3">
        <v>3.9128336899999998E-2</v>
      </c>
      <c r="R103" s="3">
        <v>-0.37869404699999998</v>
      </c>
      <c r="S103" s="3">
        <f t="shared" si="6"/>
        <v>-0.2794850727</v>
      </c>
      <c r="T103">
        <v>5.1881999999999998E-2</v>
      </c>
      <c r="U103">
        <v>-0.10482</v>
      </c>
      <c r="V103">
        <v>6.2506000000000006E-2</v>
      </c>
      <c r="W103" s="27">
        <f t="shared" si="7"/>
        <v>-1.2029898970084801E-3</v>
      </c>
      <c r="AB103" s="11">
        <v>-9.555014886622E-2</v>
      </c>
      <c r="AC103" s="3">
        <v>9.5558221334230004E-2</v>
      </c>
      <c r="AD103" s="12">
        <v>-0.42609481626329998</v>
      </c>
    </row>
    <row r="104" spans="1:30" x14ac:dyDescent="0.2">
      <c r="A104">
        <v>15</v>
      </c>
      <c r="B104" t="s">
        <v>6</v>
      </c>
      <c r="C104" t="s">
        <v>5</v>
      </c>
      <c r="D104" t="s">
        <v>5</v>
      </c>
      <c r="E104" t="s">
        <v>58</v>
      </c>
      <c r="F104" t="s">
        <v>56</v>
      </c>
      <c r="G104" s="11">
        <v>0.22767656583359999</v>
      </c>
      <c r="H104" s="3">
        <v>0.35992441156729998</v>
      </c>
      <c r="I104" s="12">
        <v>-0.12639330506079999</v>
      </c>
      <c r="J104" s="11">
        <v>0.22798277024970001</v>
      </c>
      <c r="K104" s="3">
        <v>0.35867272161359998</v>
      </c>
      <c r="L104" s="12">
        <v>-0.1200040763616</v>
      </c>
      <c r="M104" s="11">
        <v>0.229478984957</v>
      </c>
      <c r="N104" s="3">
        <v>0.35875056146020001</v>
      </c>
      <c r="O104" s="12">
        <v>-0.1150324836531</v>
      </c>
      <c r="P104" s="3">
        <v>6.0080637399999998E-2</v>
      </c>
      <c r="Q104" s="3">
        <v>-3.9128336899999998E-2</v>
      </c>
      <c r="R104" s="3">
        <v>0.37869404699999998</v>
      </c>
      <c r="S104" s="3">
        <f t="shared" si="6"/>
        <v>0.3996463475</v>
      </c>
      <c r="T104">
        <v>5.1881999999999998E-2</v>
      </c>
      <c r="U104">
        <v>0.10482</v>
      </c>
      <c r="V104">
        <v>-6.2506000000000006E-2</v>
      </c>
      <c r="W104" s="27">
        <f t="shared" si="7"/>
        <v>-1.2029898970084801E-3</v>
      </c>
      <c r="AB104" s="11">
        <v>0.42609481626329998</v>
      </c>
      <c r="AC104" s="3">
        <v>-9.555014886622E-2</v>
      </c>
      <c r="AD104" s="12">
        <v>-9.5558221334230004E-2</v>
      </c>
    </row>
    <row r="105" spans="1:30" x14ac:dyDescent="0.2">
      <c r="A105" s="20">
        <v>14</v>
      </c>
      <c r="B105" t="s">
        <v>4</v>
      </c>
      <c r="C105" t="s">
        <v>5</v>
      </c>
      <c r="D105" t="s">
        <v>5</v>
      </c>
      <c r="E105" t="s">
        <v>53</v>
      </c>
      <c r="F105" t="s">
        <v>54</v>
      </c>
      <c r="G105" s="11">
        <v>-0.22957188958999999</v>
      </c>
      <c r="H105" s="3">
        <v>0.35869048172360002</v>
      </c>
      <c r="I105" s="12">
        <v>0.1149706006561</v>
      </c>
      <c r="J105" s="11">
        <v>-0.22798277024970001</v>
      </c>
      <c r="K105" s="3">
        <v>0.35867272161359998</v>
      </c>
      <c r="L105" s="12">
        <v>0.1200040763616</v>
      </c>
      <c r="M105" s="11">
        <v>-0.227777818233</v>
      </c>
      <c r="N105" s="3">
        <v>0.35987276978310001</v>
      </c>
      <c r="O105" s="12">
        <v>0.12634737741140001</v>
      </c>
      <c r="P105" s="3">
        <v>5.9802378599999997E-2</v>
      </c>
      <c r="Q105" s="3">
        <v>3.9409602000000002E-2</v>
      </c>
      <c r="R105" s="3">
        <v>0.37922589200000001</v>
      </c>
      <c r="S105" s="3">
        <f t="shared" si="6"/>
        <v>0.47843787260000004</v>
      </c>
      <c r="T105">
        <v>5.1881999999999998E-2</v>
      </c>
      <c r="U105">
        <v>-0.10482</v>
      </c>
      <c r="V105">
        <v>-6.2506000000000006E-2</v>
      </c>
      <c r="W105" s="27">
        <f t="shared" si="7"/>
        <v>-1.2067548772863078E-3</v>
      </c>
      <c r="AB105" s="11">
        <v>9.2582406381830004E-2</v>
      </c>
      <c r="AC105" s="3">
        <v>-0.46348366170529998</v>
      </c>
      <c r="AD105" s="12">
        <v>0.1793370590128</v>
      </c>
    </row>
    <row r="106" spans="1:30" x14ac:dyDescent="0.2">
      <c r="A106">
        <v>16</v>
      </c>
      <c r="B106" t="s">
        <v>6</v>
      </c>
      <c r="C106" t="s">
        <v>5</v>
      </c>
      <c r="D106" t="s">
        <v>5</v>
      </c>
      <c r="E106" t="s">
        <v>58</v>
      </c>
      <c r="F106" t="s">
        <v>54</v>
      </c>
      <c r="G106" s="11">
        <v>-0.22957188958999999</v>
      </c>
      <c r="H106" s="3">
        <v>-0.35869048172360002</v>
      </c>
      <c r="I106" s="12">
        <v>-0.1149706006561</v>
      </c>
      <c r="J106" s="11">
        <v>-0.22798277024970001</v>
      </c>
      <c r="K106" s="3">
        <v>-0.35867272161359998</v>
      </c>
      <c r="L106" s="12">
        <v>-0.1200040763616</v>
      </c>
      <c r="M106" s="11">
        <v>-0.227777818233</v>
      </c>
      <c r="N106" s="3">
        <v>-0.35987276978310001</v>
      </c>
      <c r="O106" s="12">
        <v>-0.12634737741140001</v>
      </c>
      <c r="P106" s="3">
        <v>5.9802378599999997E-2</v>
      </c>
      <c r="Q106" s="3">
        <v>-3.9409602000000002E-2</v>
      </c>
      <c r="R106" s="3">
        <v>-0.37922589200000001</v>
      </c>
      <c r="S106" s="3">
        <f t="shared" si="6"/>
        <v>-0.35883311540000001</v>
      </c>
      <c r="T106">
        <v>5.1881999999999998E-2</v>
      </c>
      <c r="U106">
        <v>0.10482</v>
      </c>
      <c r="V106">
        <v>6.2506000000000006E-2</v>
      </c>
      <c r="W106" s="27">
        <f t="shared" si="7"/>
        <v>-1.2067548772863078E-3</v>
      </c>
      <c r="AB106" s="11">
        <v>-9.2582406381830004E-2</v>
      </c>
      <c r="AC106" s="3">
        <v>0.46348366170529998</v>
      </c>
      <c r="AD106" s="12">
        <v>0.1793370590128</v>
      </c>
    </row>
    <row r="107" spans="1:30" x14ac:dyDescent="0.2">
      <c r="A107">
        <v>7</v>
      </c>
      <c r="B107" t="s">
        <v>4</v>
      </c>
      <c r="C107" t="s">
        <v>5</v>
      </c>
      <c r="D107" t="s">
        <v>5</v>
      </c>
      <c r="E107" t="s">
        <v>55</v>
      </c>
      <c r="F107" t="s">
        <v>56</v>
      </c>
      <c r="G107" s="11">
        <v>-0.2294749824548</v>
      </c>
      <c r="H107" s="3">
        <v>-0.1150256906928</v>
      </c>
      <c r="I107" s="12">
        <v>-0.35874244130979999</v>
      </c>
      <c r="J107" s="11">
        <v>-0.22795774835810001</v>
      </c>
      <c r="K107" s="3">
        <v>-0.11996476393449999</v>
      </c>
      <c r="L107" s="12">
        <v>-0.35864653036159999</v>
      </c>
      <c r="M107" s="11">
        <v>-0.2277134059666</v>
      </c>
      <c r="N107" s="3">
        <v>-0.12643127761850001</v>
      </c>
      <c r="O107" s="12">
        <v>-0.35995710964420002</v>
      </c>
      <c r="P107" s="3">
        <v>5.8719216300000002E-2</v>
      </c>
      <c r="Q107" s="3">
        <v>-0.38018623099999999</v>
      </c>
      <c r="R107" s="3">
        <v>-4.0488944499999999E-2</v>
      </c>
      <c r="S107" s="3">
        <f t="shared" si="6"/>
        <v>-0.36195595920000001</v>
      </c>
      <c r="T107">
        <v>5.2174999999999999E-2</v>
      </c>
      <c r="U107">
        <v>6.2488000000000002E-2</v>
      </c>
      <c r="V107">
        <v>0.1047</v>
      </c>
      <c r="W107" s="27">
        <f t="shared" si="7"/>
        <v>-1.2165356010483146E-3</v>
      </c>
      <c r="AB107" s="11">
        <v>9.2582406381830004E-2</v>
      </c>
      <c r="AC107" s="3">
        <v>0.46348366170529998</v>
      </c>
      <c r="AD107" s="12">
        <v>-0.1793370590128</v>
      </c>
    </row>
    <row r="108" spans="1:30" x14ac:dyDescent="0.2">
      <c r="A108" s="20">
        <v>11</v>
      </c>
      <c r="B108" t="s">
        <v>6</v>
      </c>
      <c r="C108" t="s">
        <v>5</v>
      </c>
      <c r="D108" t="s">
        <v>5</v>
      </c>
      <c r="E108" t="s">
        <v>56</v>
      </c>
      <c r="F108" t="s">
        <v>57</v>
      </c>
      <c r="G108" s="11">
        <v>-0.2294749824548</v>
      </c>
      <c r="H108" s="3">
        <v>0.1150256906928</v>
      </c>
      <c r="I108" s="12">
        <v>0.35874244130979999</v>
      </c>
      <c r="J108" s="11">
        <v>-0.22795774835810001</v>
      </c>
      <c r="K108" s="3">
        <v>0.11996476393449999</v>
      </c>
      <c r="L108" s="12">
        <v>0.35864653036159999</v>
      </c>
      <c r="M108" s="11">
        <v>-0.2277134059666</v>
      </c>
      <c r="N108" s="3">
        <v>0.12643127761850001</v>
      </c>
      <c r="O108" s="12">
        <v>0.35995710964420002</v>
      </c>
      <c r="P108" s="3">
        <v>5.8719216300000002E-2</v>
      </c>
      <c r="Q108" s="3">
        <v>0.38018623099999999</v>
      </c>
      <c r="R108" s="3">
        <v>4.0488944499999999E-2</v>
      </c>
      <c r="S108" s="3">
        <f t="shared" si="6"/>
        <v>0.47939439179999999</v>
      </c>
      <c r="T108">
        <v>5.2174999999999999E-2</v>
      </c>
      <c r="U108">
        <v>-6.2488000000000002E-2</v>
      </c>
      <c r="V108">
        <v>-0.1047</v>
      </c>
      <c r="W108" s="27">
        <f t="shared" si="7"/>
        <v>-1.2165356010483146E-3</v>
      </c>
      <c r="AB108" s="11">
        <v>-9.2582406381830004E-2</v>
      </c>
      <c r="AC108" s="3">
        <v>-0.46348366170529998</v>
      </c>
      <c r="AD108" s="12">
        <v>-0.1793370590128</v>
      </c>
    </row>
    <row r="109" spans="1:30" x14ac:dyDescent="0.2">
      <c r="A109">
        <v>122</v>
      </c>
      <c r="B109" t="s">
        <v>4</v>
      </c>
      <c r="C109" t="s">
        <v>73</v>
      </c>
      <c r="D109" t="s">
        <v>8</v>
      </c>
      <c r="E109" t="s">
        <v>53</v>
      </c>
      <c r="F109" t="s">
        <v>55</v>
      </c>
      <c r="G109" s="11">
        <v>0.39946457765709997</v>
      </c>
      <c r="H109" s="3">
        <v>0.1292636462442</v>
      </c>
      <c r="I109" s="12">
        <v>-0.18362931877550001</v>
      </c>
      <c r="J109" s="11">
        <v>0.39924902548710001</v>
      </c>
      <c r="K109" s="3">
        <v>0.13305117558320001</v>
      </c>
      <c r="L109" s="12">
        <v>-0.1864787096321</v>
      </c>
      <c r="M109" s="11">
        <v>0.40015339880970002</v>
      </c>
      <c r="N109" s="3">
        <v>0.13782163228950001</v>
      </c>
      <c r="O109" s="12">
        <v>-0.1905758818653</v>
      </c>
      <c r="P109" s="3">
        <v>2.2960705099999999E-2</v>
      </c>
      <c r="Q109" s="3">
        <v>0.28526620200000002</v>
      </c>
      <c r="R109" s="3">
        <v>-0.23155210300000001</v>
      </c>
      <c r="S109" s="3">
        <f t="shared" si="6"/>
        <v>7.6674804099999994E-2</v>
      </c>
      <c r="T109">
        <v>7.9385999999999998E-2</v>
      </c>
      <c r="U109">
        <v>-3.1890000000000002E-2</v>
      </c>
      <c r="V109">
        <v>0.11058</v>
      </c>
      <c r="W109" s="27">
        <f t="shared" si="7"/>
        <v>-1.6042845179187277E-3</v>
      </c>
      <c r="AB109" s="11">
        <v>0.1793370590128</v>
      </c>
      <c r="AC109" s="3">
        <v>9.2582406381830004E-2</v>
      </c>
      <c r="AD109" s="12">
        <v>-0.46348366170529998</v>
      </c>
    </row>
    <row r="110" spans="1:30" x14ac:dyDescent="0.2">
      <c r="A110">
        <v>124</v>
      </c>
      <c r="B110" t="s">
        <v>6</v>
      </c>
      <c r="C110" t="s">
        <v>73</v>
      </c>
      <c r="D110" t="s">
        <v>8</v>
      </c>
      <c r="E110" t="s">
        <v>58</v>
      </c>
      <c r="F110" t="s">
        <v>57</v>
      </c>
      <c r="G110" s="11">
        <v>0.39946457765709997</v>
      </c>
      <c r="H110" s="3">
        <v>-0.1292636462442</v>
      </c>
      <c r="I110" s="12">
        <v>0.18362931877550001</v>
      </c>
      <c r="J110" s="11">
        <v>0.39924902548710001</v>
      </c>
      <c r="K110" s="3">
        <v>-0.13305117558320001</v>
      </c>
      <c r="L110" s="12">
        <v>0.1864787096321</v>
      </c>
      <c r="M110" s="11">
        <v>0.40015339880970002</v>
      </c>
      <c r="N110" s="3">
        <v>-0.13782163228950001</v>
      </c>
      <c r="O110" s="12">
        <v>0.1905758818653</v>
      </c>
      <c r="P110" s="3">
        <v>2.2960705099999999E-2</v>
      </c>
      <c r="Q110" s="3">
        <v>-0.28526620200000002</v>
      </c>
      <c r="R110" s="3">
        <v>0.23155210300000001</v>
      </c>
      <c r="S110" s="3">
        <f t="shared" si="6"/>
        <v>-3.0753393900000037E-2</v>
      </c>
      <c r="T110">
        <v>7.9385999999999998E-2</v>
      </c>
      <c r="U110">
        <v>3.1890000000000002E-2</v>
      </c>
      <c r="V110">
        <v>-0.11058</v>
      </c>
      <c r="W110" s="27">
        <f t="shared" si="7"/>
        <v>-1.6042845179187277E-3</v>
      </c>
      <c r="AB110" s="11">
        <v>-0.46348366170529998</v>
      </c>
      <c r="AC110" s="3">
        <v>0.1793370590128</v>
      </c>
      <c r="AD110" s="12">
        <v>9.2582406381830004E-2</v>
      </c>
    </row>
    <row r="111" spans="1:30" x14ac:dyDescent="0.2">
      <c r="A111" s="20">
        <v>84</v>
      </c>
      <c r="B111" t="s">
        <v>4</v>
      </c>
      <c r="C111" t="s">
        <v>73</v>
      </c>
      <c r="D111" t="s">
        <v>8</v>
      </c>
      <c r="E111" t="s">
        <v>58</v>
      </c>
      <c r="F111" t="s">
        <v>55</v>
      </c>
      <c r="G111" s="11">
        <v>-0.4001535957306</v>
      </c>
      <c r="H111" s="3">
        <v>0.1905905057982</v>
      </c>
      <c r="I111" s="12">
        <v>0.13783560996159999</v>
      </c>
      <c r="J111" s="11">
        <v>-0.39923901607270001</v>
      </c>
      <c r="K111" s="3">
        <v>0.1864698223781</v>
      </c>
      <c r="L111" s="12">
        <v>0.13303202032790001</v>
      </c>
      <c r="M111" s="11">
        <v>-0.39947417592809997</v>
      </c>
      <c r="N111" s="3">
        <v>0.1836579560196</v>
      </c>
      <c r="O111" s="12">
        <v>0.12927457259149999</v>
      </c>
      <c r="P111" s="3">
        <v>2.2647326700000001E-2</v>
      </c>
      <c r="Q111" s="3">
        <v>-0.23108499299999999</v>
      </c>
      <c r="R111" s="3">
        <v>-0.285367912</v>
      </c>
      <c r="S111" s="3">
        <f t="shared" si="6"/>
        <v>-0.49380557829999999</v>
      </c>
      <c r="T111">
        <v>7.9418000000000002E-2</v>
      </c>
      <c r="U111">
        <v>0.11075</v>
      </c>
      <c r="V111">
        <v>3.1938000000000001E-2</v>
      </c>
      <c r="W111" s="27">
        <f t="shared" si="7"/>
        <v>-1.6056861333608786E-3</v>
      </c>
      <c r="AB111" s="11">
        <v>-0.1793370590128</v>
      </c>
      <c r="AC111" s="3">
        <v>-9.2582406381830004E-2</v>
      </c>
      <c r="AD111" s="12">
        <v>-0.46348366170529998</v>
      </c>
    </row>
    <row r="112" spans="1:30" x14ac:dyDescent="0.2">
      <c r="A112" s="20">
        <v>90</v>
      </c>
      <c r="B112" t="s">
        <v>6</v>
      </c>
      <c r="C112" t="s">
        <v>73</v>
      </c>
      <c r="D112" t="s">
        <v>8</v>
      </c>
      <c r="E112" t="s">
        <v>53</v>
      </c>
      <c r="F112" t="s">
        <v>57</v>
      </c>
      <c r="G112" s="11">
        <v>-0.4001535957306</v>
      </c>
      <c r="H112" s="3">
        <v>-0.1905905057982</v>
      </c>
      <c r="I112" s="12">
        <v>-0.13783560996159999</v>
      </c>
      <c r="J112" s="11">
        <v>-0.39923901607270001</v>
      </c>
      <c r="K112" s="3">
        <v>-0.1864698223781</v>
      </c>
      <c r="L112" s="12">
        <v>-0.13303202032790001</v>
      </c>
      <c r="M112" s="11">
        <v>-0.39947417592809997</v>
      </c>
      <c r="N112" s="3">
        <v>-0.1836579560196</v>
      </c>
      <c r="O112" s="12">
        <v>-0.12927457259149999</v>
      </c>
      <c r="P112" s="3">
        <v>2.2647326700000001E-2</v>
      </c>
      <c r="Q112" s="3">
        <v>0.23108499299999999</v>
      </c>
      <c r="R112" s="3">
        <v>0.285367912</v>
      </c>
      <c r="S112" s="3">
        <f t="shared" si="6"/>
        <v>0.53910023169999999</v>
      </c>
      <c r="T112">
        <v>7.9418000000000002E-2</v>
      </c>
      <c r="U112">
        <v>-0.11075</v>
      </c>
      <c r="V112">
        <v>-3.1938000000000001E-2</v>
      </c>
      <c r="W112" s="27">
        <f t="shared" si="7"/>
        <v>-1.6056861333608786E-3</v>
      </c>
      <c r="AB112" s="11">
        <v>0.46348366170529998</v>
      </c>
      <c r="AC112" s="3">
        <v>0.1793370590128</v>
      </c>
      <c r="AD112" s="12">
        <v>-9.2582406381830004E-2</v>
      </c>
    </row>
    <row r="113" spans="1:30" x14ac:dyDescent="0.2">
      <c r="A113" s="20">
        <v>120</v>
      </c>
      <c r="B113" t="s">
        <v>4</v>
      </c>
      <c r="C113" t="s">
        <v>73</v>
      </c>
      <c r="D113" t="s">
        <v>8</v>
      </c>
      <c r="E113" t="s">
        <v>58</v>
      </c>
      <c r="F113" t="s">
        <v>55</v>
      </c>
      <c r="G113" s="11">
        <v>-0.40016130136759998</v>
      </c>
      <c r="H113" s="3">
        <v>0.13800636217350001</v>
      </c>
      <c r="I113" s="12">
        <v>0.1904858049582</v>
      </c>
      <c r="J113" s="11">
        <v>-0.39924902548710001</v>
      </c>
      <c r="K113" s="3">
        <v>0.13305117558320001</v>
      </c>
      <c r="L113" s="12">
        <v>0.1864787096321</v>
      </c>
      <c r="M113" s="11">
        <v>-0.39948394657809999</v>
      </c>
      <c r="N113" s="3">
        <v>0.12946573227470001</v>
      </c>
      <c r="O113" s="12">
        <v>0.18353257943359999</v>
      </c>
      <c r="P113" s="3">
        <v>2.2578493000000002E-2</v>
      </c>
      <c r="Q113" s="3">
        <v>-0.28468766299999998</v>
      </c>
      <c r="R113" s="3">
        <v>-0.23177418399999999</v>
      </c>
      <c r="S113" s="3">
        <f t="shared" si="6"/>
        <v>-0.493883354</v>
      </c>
      <c r="T113">
        <v>7.9385999999999998E-2</v>
      </c>
      <c r="U113">
        <v>3.1890000000000002E-2</v>
      </c>
      <c r="V113">
        <v>0.11058</v>
      </c>
      <c r="W113" s="27">
        <f t="shared" si="7"/>
        <v>-1.6060630414792803E-3</v>
      </c>
      <c r="AB113" s="11">
        <v>0.1793370590128</v>
      </c>
      <c r="AC113" s="3">
        <v>-9.2582406381830004E-2</v>
      </c>
      <c r="AD113" s="12">
        <v>0.46348366170529998</v>
      </c>
    </row>
    <row r="114" spans="1:30" x14ac:dyDescent="0.2">
      <c r="A114" s="20">
        <v>126</v>
      </c>
      <c r="B114" t="s">
        <v>6</v>
      </c>
      <c r="C114" t="s">
        <v>73</v>
      </c>
      <c r="D114" t="s">
        <v>8</v>
      </c>
      <c r="E114" t="s">
        <v>53</v>
      </c>
      <c r="F114" t="s">
        <v>57</v>
      </c>
      <c r="G114" s="11">
        <v>-0.40016130136759998</v>
      </c>
      <c r="H114" s="3">
        <v>-0.13800636217350001</v>
      </c>
      <c r="I114" s="12">
        <v>-0.1904858049582</v>
      </c>
      <c r="J114" s="11">
        <v>-0.39924902548710001</v>
      </c>
      <c r="K114" s="3">
        <v>-0.13305117558320001</v>
      </c>
      <c r="L114" s="12">
        <v>-0.1864787096321</v>
      </c>
      <c r="M114" s="11">
        <v>-0.39948394657809999</v>
      </c>
      <c r="N114" s="3">
        <v>-0.12946573227470001</v>
      </c>
      <c r="O114" s="12">
        <v>-0.18353257943359999</v>
      </c>
      <c r="P114" s="3">
        <v>2.2578493000000002E-2</v>
      </c>
      <c r="Q114" s="3">
        <v>0.28468766299999998</v>
      </c>
      <c r="R114" s="3">
        <v>0.23177418399999999</v>
      </c>
      <c r="S114" s="3">
        <f t="shared" si="6"/>
        <v>0.5390403399999999</v>
      </c>
      <c r="T114">
        <v>7.9385999999999998E-2</v>
      </c>
      <c r="U114">
        <v>-3.1890000000000002E-2</v>
      </c>
      <c r="V114">
        <v>-0.11058</v>
      </c>
      <c r="W114" s="27">
        <f t="shared" si="7"/>
        <v>-1.6060630414792803E-3</v>
      </c>
      <c r="AB114" s="11">
        <v>0.46348366170529998</v>
      </c>
      <c r="AC114" s="3">
        <v>-0.1793370590128</v>
      </c>
      <c r="AD114" s="12">
        <v>9.2582406381830004E-2</v>
      </c>
    </row>
    <row r="115" spans="1:30" x14ac:dyDescent="0.2">
      <c r="A115">
        <v>86</v>
      </c>
      <c r="B115" t="s">
        <v>4</v>
      </c>
      <c r="C115" t="s">
        <v>73</v>
      </c>
      <c r="D115" t="s">
        <v>8</v>
      </c>
      <c r="E115" t="s">
        <v>53</v>
      </c>
      <c r="F115" t="s">
        <v>55</v>
      </c>
      <c r="G115" s="11">
        <v>0.39947351211319998</v>
      </c>
      <c r="H115" s="3">
        <v>0.18352224475990001</v>
      </c>
      <c r="I115" s="12">
        <v>-0.12943754622709999</v>
      </c>
      <c r="J115" s="11">
        <v>0.39923901607270001</v>
      </c>
      <c r="K115" s="3">
        <v>0.1864698223781</v>
      </c>
      <c r="L115" s="12">
        <v>-0.13303202032790001</v>
      </c>
      <c r="M115" s="11">
        <v>0.40016555800890002</v>
      </c>
      <c r="N115" s="3">
        <v>0.1904809641487</v>
      </c>
      <c r="O115" s="12">
        <v>-0.1380008009391</v>
      </c>
      <c r="P115" s="3">
        <v>2.3068196499999999E-2</v>
      </c>
      <c r="Q115" s="3">
        <v>0.231957313</v>
      </c>
      <c r="R115" s="3">
        <v>-0.28544182400000001</v>
      </c>
      <c r="S115" s="3">
        <f t="shared" si="6"/>
        <v>-3.0416314499999986E-2</v>
      </c>
      <c r="T115">
        <v>7.9418000000000002E-2</v>
      </c>
      <c r="U115">
        <v>-0.11075</v>
      </c>
      <c r="V115">
        <v>3.1938000000000001E-2</v>
      </c>
      <c r="W115" s="27">
        <f t="shared" si="7"/>
        <v>-1.6088842889640151E-3</v>
      </c>
      <c r="AB115" s="11">
        <v>-0.1793370590128</v>
      </c>
      <c r="AC115" s="3">
        <v>9.2582406381830004E-2</v>
      </c>
      <c r="AD115" s="12">
        <v>0.46348366170529998</v>
      </c>
    </row>
    <row r="116" spans="1:30" x14ac:dyDescent="0.2">
      <c r="A116">
        <v>88</v>
      </c>
      <c r="B116" t="s">
        <v>6</v>
      </c>
      <c r="C116" t="s">
        <v>73</v>
      </c>
      <c r="D116" t="s">
        <v>8</v>
      </c>
      <c r="E116" t="s">
        <v>58</v>
      </c>
      <c r="F116" t="s">
        <v>57</v>
      </c>
      <c r="G116" s="11">
        <v>0.39947351211319998</v>
      </c>
      <c r="H116" s="3">
        <v>-0.18352224475990001</v>
      </c>
      <c r="I116" s="12">
        <v>0.12943754622709999</v>
      </c>
      <c r="J116" s="11">
        <v>0.39923901607270001</v>
      </c>
      <c r="K116" s="3">
        <v>-0.1864698223781</v>
      </c>
      <c r="L116" s="12">
        <v>0.13303202032790001</v>
      </c>
      <c r="M116" s="11">
        <v>0.40016555800890002</v>
      </c>
      <c r="N116" s="3">
        <v>-0.1904809641487</v>
      </c>
      <c r="O116" s="12">
        <v>0.1380008009391</v>
      </c>
      <c r="P116" s="3">
        <v>2.3068196499999999E-2</v>
      </c>
      <c r="Q116" s="3">
        <v>-0.231957313</v>
      </c>
      <c r="R116" s="3">
        <v>0.28544182400000001</v>
      </c>
      <c r="S116" s="3">
        <f t="shared" si="6"/>
        <v>7.6552707500000011E-2</v>
      </c>
      <c r="T116">
        <v>7.9418000000000002E-2</v>
      </c>
      <c r="U116">
        <v>0.11075</v>
      </c>
      <c r="V116">
        <v>-3.1938000000000001E-2</v>
      </c>
      <c r="W116" s="27">
        <f t="shared" si="7"/>
        <v>-1.6088842889640151E-3</v>
      </c>
      <c r="AB116" s="11">
        <v>-0.46348366170529998</v>
      </c>
      <c r="AC116" s="3">
        <v>-0.1793370590128</v>
      </c>
      <c r="AD116" s="12">
        <v>-9.2582406381830004E-2</v>
      </c>
    </row>
    <row r="117" spans="1:30" x14ac:dyDescent="0.2">
      <c r="A117">
        <v>41</v>
      </c>
      <c r="B117" s="20" t="s">
        <v>4</v>
      </c>
      <c r="C117" t="s">
        <v>77</v>
      </c>
      <c r="D117" t="s">
        <v>5</v>
      </c>
      <c r="E117" t="s">
        <v>54</v>
      </c>
      <c r="F117" t="s">
        <v>57</v>
      </c>
      <c r="G117" s="11">
        <v>0.1245746548077</v>
      </c>
      <c r="H117" s="3">
        <v>0.1172604686774</v>
      </c>
      <c r="I117" s="12">
        <v>0.37907953718909998</v>
      </c>
      <c r="J117" s="11">
        <v>0.1235140735084</v>
      </c>
      <c r="K117" s="3">
        <v>0.12384338342450001</v>
      </c>
      <c r="L117" s="12">
        <v>0.38057670753579997</v>
      </c>
      <c r="M117" s="11">
        <v>0.12116214832360001</v>
      </c>
      <c r="N117" s="3">
        <v>0.12849943456400001</v>
      </c>
      <c r="O117" s="12">
        <v>0.3820692883197</v>
      </c>
      <c r="P117" s="3">
        <v>-0.113750216</v>
      </c>
      <c r="Q117" s="3">
        <v>0.37463219599999997</v>
      </c>
      <c r="R117" s="3">
        <v>9.9658370999999996E-2</v>
      </c>
      <c r="S117" s="3">
        <f t="shared" si="6"/>
        <v>0.36054035099999993</v>
      </c>
      <c r="T117">
        <v>5.4234999999999998E-2</v>
      </c>
      <c r="U117">
        <v>-0.11289</v>
      </c>
      <c r="V117">
        <v>2.2599000000000001E-2</v>
      </c>
      <c r="W117" s="27">
        <f t="shared" si="7"/>
        <v>-2.2546890853399437E-3</v>
      </c>
      <c r="AB117" s="11">
        <v>0.1864787096321</v>
      </c>
      <c r="AC117" s="3">
        <v>-0.39924902548710001</v>
      </c>
      <c r="AD117" s="12">
        <v>0.13305117558320001</v>
      </c>
    </row>
    <row r="118" spans="1:30" x14ac:dyDescent="0.2">
      <c r="A118" s="20">
        <v>45</v>
      </c>
      <c r="B118" s="20" t="s">
        <v>6</v>
      </c>
      <c r="C118" t="s">
        <v>77</v>
      </c>
      <c r="D118" t="s">
        <v>5</v>
      </c>
      <c r="E118" t="s">
        <v>54</v>
      </c>
      <c r="F118" t="s">
        <v>55</v>
      </c>
      <c r="G118" s="11">
        <v>0.1245746548077</v>
      </c>
      <c r="H118" s="3">
        <v>-0.1172604686774</v>
      </c>
      <c r="I118" s="12">
        <v>-0.37907953718909998</v>
      </c>
      <c r="J118" s="11">
        <v>0.1235140735084</v>
      </c>
      <c r="K118" s="3">
        <v>-0.12384338342450001</v>
      </c>
      <c r="L118" s="12">
        <v>-0.38057670753579997</v>
      </c>
      <c r="M118" s="11">
        <v>0.12116214832360001</v>
      </c>
      <c r="N118" s="3">
        <v>-0.12849943456400001</v>
      </c>
      <c r="O118" s="12">
        <v>-0.3820692883197</v>
      </c>
      <c r="P118" s="3">
        <v>-0.113750216</v>
      </c>
      <c r="Q118" s="3">
        <v>-0.37463219599999997</v>
      </c>
      <c r="R118" s="3">
        <v>-9.9658370999999996E-2</v>
      </c>
      <c r="S118" s="3">
        <f t="shared" si="6"/>
        <v>-0.58804078299999996</v>
      </c>
      <c r="T118">
        <v>5.4234999999999998E-2</v>
      </c>
      <c r="U118">
        <v>0.11289</v>
      </c>
      <c r="V118">
        <v>-2.2599000000000001E-2</v>
      </c>
      <c r="W118" s="27">
        <f t="shared" si="7"/>
        <v>-2.2546890853399437E-3</v>
      </c>
      <c r="AB118" s="11">
        <v>-0.1864787096321</v>
      </c>
      <c r="AC118" s="3">
        <v>0.39924902548710001</v>
      </c>
      <c r="AD118" s="12">
        <v>0.13305117558320001</v>
      </c>
    </row>
    <row r="119" spans="1:30" x14ac:dyDescent="0.2">
      <c r="A119">
        <v>38</v>
      </c>
      <c r="B119" s="20" t="s">
        <v>4</v>
      </c>
      <c r="C119" t="s">
        <v>77</v>
      </c>
      <c r="D119" t="s">
        <v>5</v>
      </c>
      <c r="E119" t="s">
        <v>53</v>
      </c>
      <c r="F119" t="s">
        <v>54</v>
      </c>
      <c r="G119" s="11">
        <v>-0.12122110451690001</v>
      </c>
      <c r="H119" s="3">
        <v>-0.38205250769990001</v>
      </c>
      <c r="I119" s="12">
        <v>0.12851174265570001</v>
      </c>
      <c r="J119" s="11">
        <v>-0.12384338342450001</v>
      </c>
      <c r="K119" s="3">
        <v>-0.38057670753579997</v>
      </c>
      <c r="L119" s="12">
        <v>0.1235140735084</v>
      </c>
      <c r="M119" s="11">
        <v>-0.1245930247259</v>
      </c>
      <c r="N119" s="3">
        <v>-0.37908170827339999</v>
      </c>
      <c r="O119" s="12">
        <v>0.11725109041160001</v>
      </c>
      <c r="P119" s="3">
        <v>-0.11239734</v>
      </c>
      <c r="Q119" s="3">
        <v>9.9026647600000003E-2</v>
      </c>
      <c r="R119" s="3">
        <v>-0.37535507499999998</v>
      </c>
      <c r="S119" s="3">
        <f t="shared" si="6"/>
        <v>-0.38872576739999998</v>
      </c>
      <c r="T119">
        <v>5.4334E-2</v>
      </c>
      <c r="U119">
        <v>2.2551000000000002E-2</v>
      </c>
      <c r="V119">
        <v>0.11294999999999999</v>
      </c>
      <c r="W119" s="27">
        <f t="shared" si="7"/>
        <v>-2.2576611056852203E-3</v>
      </c>
      <c r="AB119" s="11">
        <v>0.1864787096321</v>
      </c>
      <c r="AC119" s="3">
        <v>0.39924902548710001</v>
      </c>
      <c r="AD119" s="12">
        <v>-0.13305117558320001</v>
      </c>
    </row>
    <row r="120" spans="1:30" x14ac:dyDescent="0.2">
      <c r="A120">
        <v>40</v>
      </c>
      <c r="B120" s="20" t="s">
        <v>6</v>
      </c>
      <c r="C120" t="s">
        <v>77</v>
      </c>
      <c r="D120" t="s">
        <v>5</v>
      </c>
      <c r="E120" t="s">
        <v>58</v>
      </c>
      <c r="F120" t="s">
        <v>54</v>
      </c>
      <c r="G120" s="11">
        <v>-0.12122110451690001</v>
      </c>
      <c r="H120" s="3">
        <v>0.38205250769990001</v>
      </c>
      <c r="I120" s="12">
        <v>-0.12851174265570001</v>
      </c>
      <c r="J120" s="11">
        <v>-0.12384338342450001</v>
      </c>
      <c r="K120" s="3">
        <v>0.38057670753579997</v>
      </c>
      <c r="L120" s="12">
        <v>-0.1235140735084</v>
      </c>
      <c r="M120" s="11">
        <v>-0.1245930247259</v>
      </c>
      <c r="N120" s="3">
        <v>0.37908170827339999</v>
      </c>
      <c r="O120" s="12">
        <v>-0.11725109041160001</v>
      </c>
      <c r="P120" s="3">
        <v>-0.11239734</v>
      </c>
      <c r="Q120" s="3">
        <v>-9.9026647600000003E-2</v>
      </c>
      <c r="R120" s="3">
        <v>0.37535507499999998</v>
      </c>
      <c r="S120" s="3">
        <f t="shared" si="6"/>
        <v>0.16393108739999998</v>
      </c>
      <c r="T120">
        <v>5.4334E-2</v>
      </c>
      <c r="U120">
        <v>-2.2551000000000002E-2</v>
      </c>
      <c r="V120">
        <v>-0.11294999999999999</v>
      </c>
      <c r="W120" s="27">
        <f t="shared" si="7"/>
        <v>-2.2576611056852203E-3</v>
      </c>
      <c r="AB120" s="11">
        <v>-0.1864787096321</v>
      </c>
      <c r="AC120" s="3">
        <v>-0.39924902548710001</v>
      </c>
      <c r="AD120" s="12">
        <v>-0.13305117558320001</v>
      </c>
    </row>
    <row r="121" spans="1:30" x14ac:dyDescent="0.2">
      <c r="A121">
        <v>43</v>
      </c>
      <c r="B121" s="20" t="s">
        <v>4</v>
      </c>
      <c r="C121" t="s">
        <v>77</v>
      </c>
      <c r="D121" t="s">
        <v>5</v>
      </c>
      <c r="E121" t="s">
        <v>55</v>
      </c>
      <c r="F121" t="s">
        <v>56</v>
      </c>
      <c r="G121" s="11">
        <v>-0.1213824921859</v>
      </c>
      <c r="H121" s="3">
        <v>-0.12844421371219999</v>
      </c>
      <c r="I121" s="12">
        <v>0.3819052591446</v>
      </c>
      <c r="J121" s="11">
        <v>-0.1235140735084</v>
      </c>
      <c r="K121" s="3">
        <v>-0.12384338342450001</v>
      </c>
      <c r="L121" s="12">
        <v>0.38057670753579997</v>
      </c>
      <c r="M121" s="11">
        <v>-0.12474068227680001</v>
      </c>
      <c r="N121" s="3">
        <v>-0.1171491195732</v>
      </c>
      <c r="O121" s="12">
        <v>0.37892781658750002</v>
      </c>
      <c r="P121" s="3">
        <v>-0.11193967000000001</v>
      </c>
      <c r="Q121" s="3">
        <v>0.37650313800000001</v>
      </c>
      <c r="R121" s="3">
        <v>-9.9248085200000002E-2</v>
      </c>
      <c r="S121" s="3">
        <f t="shared" si="6"/>
        <v>0.16531538280000002</v>
      </c>
      <c r="T121">
        <v>5.4234999999999998E-2</v>
      </c>
      <c r="U121">
        <v>-0.11289</v>
      </c>
      <c r="V121">
        <v>-2.2599000000000001E-2</v>
      </c>
      <c r="W121" s="27">
        <f t="shared" si="7"/>
        <v>-2.2606558681089331E-3</v>
      </c>
      <c r="AB121" s="11">
        <v>0.13305117558320001</v>
      </c>
      <c r="AC121" s="3">
        <v>0.1864787096321</v>
      </c>
      <c r="AD121" s="12">
        <v>-0.39924902548710001</v>
      </c>
    </row>
    <row r="122" spans="1:30" x14ac:dyDescent="0.2">
      <c r="A122" s="20">
        <v>47</v>
      </c>
      <c r="B122" s="20" t="s">
        <v>6</v>
      </c>
      <c r="C122" t="s">
        <v>77</v>
      </c>
      <c r="D122" t="s">
        <v>5</v>
      </c>
      <c r="E122" t="s">
        <v>56</v>
      </c>
      <c r="F122" t="s">
        <v>57</v>
      </c>
      <c r="G122" s="11">
        <v>-0.1213824921859</v>
      </c>
      <c r="H122" s="3">
        <v>0.12844421371219999</v>
      </c>
      <c r="I122" s="12">
        <v>-0.3819052591446</v>
      </c>
      <c r="J122" s="11">
        <v>-0.1235140735084</v>
      </c>
      <c r="K122" s="3">
        <v>0.12384338342450001</v>
      </c>
      <c r="L122" s="12">
        <v>-0.38057670753579997</v>
      </c>
      <c r="M122" s="11">
        <v>-0.12474068227680001</v>
      </c>
      <c r="N122" s="3">
        <v>0.1171491195732</v>
      </c>
      <c r="O122" s="12">
        <v>-0.37892781658750002</v>
      </c>
      <c r="P122" s="3">
        <v>-0.11193967000000001</v>
      </c>
      <c r="Q122" s="3">
        <v>-0.37650313800000001</v>
      </c>
      <c r="R122" s="3">
        <v>9.9248085200000002E-2</v>
      </c>
      <c r="S122" s="3">
        <f t="shared" si="6"/>
        <v>-0.3891947228</v>
      </c>
      <c r="T122">
        <v>5.4234999999999998E-2</v>
      </c>
      <c r="U122">
        <v>0.11289</v>
      </c>
      <c r="V122">
        <v>2.2599000000000001E-2</v>
      </c>
      <c r="W122" s="27">
        <f t="shared" si="7"/>
        <v>-2.2606558681089331E-3</v>
      </c>
      <c r="AB122" s="11">
        <v>-0.39924902548710001</v>
      </c>
      <c r="AC122" s="3">
        <v>0.13305117558320001</v>
      </c>
      <c r="AD122" s="12">
        <v>0.1864787096321</v>
      </c>
    </row>
    <row r="123" spans="1:30" x14ac:dyDescent="0.2">
      <c r="A123">
        <v>37</v>
      </c>
      <c r="B123" s="20" t="s">
        <v>4</v>
      </c>
      <c r="C123" t="s">
        <v>77</v>
      </c>
      <c r="D123" t="s">
        <v>5</v>
      </c>
      <c r="E123" t="s">
        <v>53</v>
      </c>
      <c r="F123" t="s">
        <v>56</v>
      </c>
      <c r="G123" s="11">
        <v>0.1247293250411</v>
      </c>
      <c r="H123" s="3">
        <v>0.37893884393350002</v>
      </c>
      <c r="I123" s="12">
        <v>0.1171992217092</v>
      </c>
      <c r="J123" s="11">
        <v>0.12384338342450001</v>
      </c>
      <c r="K123" s="3">
        <v>0.38057670753579997</v>
      </c>
      <c r="L123" s="12">
        <v>0.1235140735084</v>
      </c>
      <c r="M123" s="11">
        <v>0.12130569138029999</v>
      </c>
      <c r="N123" s="3">
        <v>0.3819096556571</v>
      </c>
      <c r="O123" s="12">
        <v>0.12847693933420001</v>
      </c>
      <c r="P123" s="3">
        <v>-0.11412112200000001</v>
      </c>
      <c r="Q123" s="3">
        <v>9.9027057500000001E-2</v>
      </c>
      <c r="R123" s="3">
        <v>0.37592392099999999</v>
      </c>
      <c r="S123" s="3">
        <f t="shared" si="6"/>
        <v>0.36082985649999999</v>
      </c>
      <c r="T123">
        <v>5.4334E-2</v>
      </c>
      <c r="U123">
        <v>2.2551000000000002E-2</v>
      </c>
      <c r="V123">
        <v>-0.11294999999999999</v>
      </c>
      <c r="W123" s="27">
        <f t="shared" si="7"/>
        <v>-2.2653656091936019E-3</v>
      </c>
      <c r="AB123" s="11">
        <v>-0.13305117558320001</v>
      </c>
      <c r="AC123" s="3">
        <v>-0.1864787096321</v>
      </c>
      <c r="AD123" s="12">
        <v>-0.39924902548710001</v>
      </c>
    </row>
    <row r="124" spans="1:30" x14ac:dyDescent="0.2">
      <c r="A124" s="20">
        <v>39</v>
      </c>
      <c r="B124" s="20" t="s">
        <v>6</v>
      </c>
      <c r="C124" t="s">
        <v>77</v>
      </c>
      <c r="D124" t="s">
        <v>5</v>
      </c>
      <c r="E124" t="s">
        <v>58</v>
      </c>
      <c r="F124" t="s">
        <v>56</v>
      </c>
      <c r="G124" s="11">
        <v>0.1247293250411</v>
      </c>
      <c r="H124" s="3">
        <v>-0.37893884393350002</v>
      </c>
      <c r="I124" s="12">
        <v>-0.1171992217092</v>
      </c>
      <c r="J124" s="11">
        <v>0.12384338342450001</v>
      </c>
      <c r="K124" s="3">
        <v>-0.38057670753579997</v>
      </c>
      <c r="L124" s="12">
        <v>-0.1235140735084</v>
      </c>
      <c r="M124" s="11">
        <v>0.12130569138029999</v>
      </c>
      <c r="N124" s="3">
        <v>-0.3819096556571</v>
      </c>
      <c r="O124" s="12">
        <v>-0.12847693933420001</v>
      </c>
      <c r="P124" s="3">
        <v>-0.11412112200000001</v>
      </c>
      <c r="Q124" s="3">
        <v>-9.9027057500000001E-2</v>
      </c>
      <c r="R124" s="3">
        <v>-0.37592392099999999</v>
      </c>
      <c r="S124" s="3">
        <f t="shared" si="6"/>
        <v>-0.58907210050000003</v>
      </c>
      <c r="T124">
        <v>5.4334E-2</v>
      </c>
      <c r="U124">
        <v>-2.2551000000000002E-2</v>
      </c>
      <c r="V124">
        <v>0.11294999999999999</v>
      </c>
      <c r="W124" s="27">
        <f t="shared" si="7"/>
        <v>-2.2653656091936019E-3</v>
      </c>
      <c r="AB124" s="11">
        <v>0.39924902548710001</v>
      </c>
      <c r="AC124" s="3">
        <v>0.13305117558320001</v>
      </c>
      <c r="AD124" s="12">
        <v>-0.1864787096321</v>
      </c>
    </row>
    <row r="125" spans="1:30" x14ac:dyDescent="0.2">
      <c r="A125">
        <v>109</v>
      </c>
      <c r="B125" s="20" t="s">
        <v>4</v>
      </c>
      <c r="C125" t="s">
        <v>9</v>
      </c>
      <c r="D125" t="s">
        <v>9</v>
      </c>
      <c r="E125" t="s">
        <v>55</v>
      </c>
      <c r="F125" t="s">
        <v>56</v>
      </c>
      <c r="G125" s="11">
        <v>-0.17962201588109999</v>
      </c>
      <c r="H125" s="3">
        <v>-9.1518829385749997E-2</v>
      </c>
      <c r="I125" s="12">
        <v>-0.4631697166441</v>
      </c>
      <c r="J125" s="11">
        <v>-0.1793370590128</v>
      </c>
      <c r="K125" s="3">
        <v>-9.2582406381830004E-2</v>
      </c>
      <c r="L125" s="12">
        <v>-0.46348366170529998</v>
      </c>
      <c r="M125" s="11">
        <v>-0.179277585165</v>
      </c>
      <c r="N125" s="3">
        <v>-9.3981446519479997E-2</v>
      </c>
      <c r="O125" s="12">
        <v>-0.46436641015550001</v>
      </c>
      <c r="P125" s="3">
        <v>1.14810239E-2</v>
      </c>
      <c r="Q125" s="3">
        <v>-8.2087237800000004E-2</v>
      </c>
      <c r="R125" s="3">
        <v>-3.9889783700000001E-2</v>
      </c>
      <c r="S125" s="3">
        <f t="shared" si="6"/>
        <v>-0.11049599760000001</v>
      </c>
      <c r="T125">
        <v>-1.0250999999999999</v>
      </c>
      <c r="U125">
        <v>0.61997999999999998</v>
      </c>
      <c r="V125">
        <v>-7.6544000000000001E-2</v>
      </c>
      <c r="W125" s="27">
        <f t="shared" si="7"/>
        <v>-2.9084675797303233E-3</v>
      </c>
      <c r="AB125" s="11">
        <v>0.13305117558320001</v>
      </c>
      <c r="AC125" s="3">
        <v>-0.1864787096321</v>
      </c>
      <c r="AD125" s="12">
        <v>0.39924902548710001</v>
      </c>
    </row>
    <row r="126" spans="1:30" x14ac:dyDescent="0.2">
      <c r="A126">
        <v>113</v>
      </c>
      <c r="B126" s="20" t="s">
        <v>6</v>
      </c>
      <c r="C126" t="s">
        <v>9</v>
      </c>
      <c r="D126" t="s">
        <v>9</v>
      </c>
      <c r="E126" t="s">
        <v>56</v>
      </c>
      <c r="F126" t="s">
        <v>57</v>
      </c>
      <c r="G126" s="11">
        <v>-0.17962201588109999</v>
      </c>
      <c r="H126" s="3">
        <v>9.1518829385749997E-2</v>
      </c>
      <c r="I126" s="12">
        <v>0.4631697166441</v>
      </c>
      <c r="J126" s="11">
        <v>-0.1793370590128</v>
      </c>
      <c r="K126" s="3">
        <v>9.2582406381830004E-2</v>
      </c>
      <c r="L126" s="12">
        <v>0.46348366170529998</v>
      </c>
      <c r="M126" s="11">
        <v>-0.179277585165</v>
      </c>
      <c r="N126" s="3">
        <v>9.3981446519479997E-2</v>
      </c>
      <c r="O126" s="12">
        <v>0.46436641015550001</v>
      </c>
      <c r="P126" s="3">
        <v>1.14810239E-2</v>
      </c>
      <c r="Q126" s="3">
        <v>8.2087237800000004E-2</v>
      </c>
      <c r="R126" s="3">
        <v>3.9889783700000001E-2</v>
      </c>
      <c r="S126" s="3">
        <f t="shared" si="6"/>
        <v>0.1334580454</v>
      </c>
      <c r="T126">
        <v>-1.0250999999999999</v>
      </c>
      <c r="U126">
        <v>-0.61997999999999998</v>
      </c>
      <c r="V126">
        <v>7.6544000000000001E-2</v>
      </c>
      <c r="W126" s="27">
        <f t="shared" si="7"/>
        <v>-2.9084675797303233E-3</v>
      </c>
      <c r="AB126" s="11">
        <v>0.39924902548710001</v>
      </c>
      <c r="AC126" s="3">
        <v>-0.13305117558320001</v>
      </c>
      <c r="AD126" s="12">
        <v>0.1864787096321</v>
      </c>
    </row>
    <row r="127" spans="1:30" x14ac:dyDescent="0.2">
      <c r="A127">
        <v>127</v>
      </c>
      <c r="B127" s="20" t="s">
        <v>4</v>
      </c>
      <c r="C127" t="s">
        <v>9</v>
      </c>
      <c r="D127" t="s">
        <v>9</v>
      </c>
      <c r="E127" t="s">
        <v>53</v>
      </c>
      <c r="F127" t="s">
        <v>56</v>
      </c>
      <c r="G127" s="11">
        <v>0.17925745932350001</v>
      </c>
      <c r="H127" s="3">
        <v>-0.46434889423480002</v>
      </c>
      <c r="I127" s="12">
        <v>9.3969813325650006E-2</v>
      </c>
      <c r="J127" s="11">
        <v>0.1793522670454</v>
      </c>
      <c r="K127" s="3">
        <v>-0.46349836660060001</v>
      </c>
      <c r="L127" s="12">
        <v>9.2608159680969998E-2</v>
      </c>
      <c r="M127" s="11">
        <v>0.17960947795570001</v>
      </c>
      <c r="N127" s="3">
        <v>-0.4631677723148</v>
      </c>
      <c r="O127" s="12">
        <v>9.1516511446349993E-2</v>
      </c>
      <c r="P127" s="3">
        <v>1.17339544E-2</v>
      </c>
      <c r="Q127" s="3">
        <v>3.9370730700000002E-2</v>
      </c>
      <c r="R127" s="3">
        <v>-8.1776729300000003E-2</v>
      </c>
      <c r="S127" s="3">
        <f t="shared" si="6"/>
        <v>-3.0672044199999998E-2</v>
      </c>
      <c r="T127">
        <v>-1.0249999999999999</v>
      </c>
      <c r="U127">
        <v>7.6659000000000005E-2</v>
      </c>
      <c r="V127">
        <v>0.62007000000000001</v>
      </c>
      <c r="W127" s="27">
        <f t="shared" si="7"/>
        <v>-2.9137449926238575E-3</v>
      </c>
      <c r="AB127" s="11">
        <v>-0.13305117558320001</v>
      </c>
      <c r="AC127" s="3">
        <v>0.1864787096321</v>
      </c>
      <c r="AD127" s="12">
        <v>0.39924902548710001</v>
      </c>
    </row>
    <row r="128" spans="1:30" x14ac:dyDescent="0.2">
      <c r="A128">
        <v>129</v>
      </c>
      <c r="B128" s="20" t="s">
        <v>6</v>
      </c>
      <c r="C128" t="s">
        <v>9</v>
      </c>
      <c r="D128" t="s">
        <v>9</v>
      </c>
      <c r="E128" t="s">
        <v>58</v>
      </c>
      <c r="F128" t="s">
        <v>56</v>
      </c>
      <c r="G128" s="11">
        <v>0.17925745932350001</v>
      </c>
      <c r="H128" s="3">
        <v>0.46434889423480002</v>
      </c>
      <c r="I128" s="12">
        <v>-9.3969813325650006E-2</v>
      </c>
      <c r="J128" s="11">
        <v>0.1793522670454</v>
      </c>
      <c r="K128" s="3">
        <v>0.46349836660060001</v>
      </c>
      <c r="L128" s="12">
        <v>-9.2608159680969998E-2</v>
      </c>
      <c r="M128" s="11">
        <v>0.17960947795570001</v>
      </c>
      <c r="N128" s="3">
        <v>0.4631677723148</v>
      </c>
      <c r="O128" s="12">
        <v>-9.1516511446349993E-2</v>
      </c>
      <c r="P128" s="3">
        <v>1.17339544E-2</v>
      </c>
      <c r="Q128" s="3">
        <v>-3.9370730700000002E-2</v>
      </c>
      <c r="R128" s="3">
        <v>8.1776729300000003E-2</v>
      </c>
      <c r="S128" s="3">
        <f t="shared" si="6"/>
        <v>5.4139953000000005E-2</v>
      </c>
      <c r="T128">
        <v>-1.0249999999999999</v>
      </c>
      <c r="U128">
        <v>-7.6659000000000005E-2</v>
      </c>
      <c r="V128">
        <v>-0.62007000000000001</v>
      </c>
      <c r="W128" s="27">
        <f t="shared" si="7"/>
        <v>-2.9137449926238575E-3</v>
      </c>
      <c r="AB128" s="11">
        <v>-0.39924902548710001</v>
      </c>
      <c r="AC128" s="3">
        <v>-0.13305117558320001</v>
      </c>
      <c r="AD128" s="12">
        <v>-0.1864787096321</v>
      </c>
    </row>
    <row r="129" spans="1:30" x14ac:dyDescent="0.2">
      <c r="A129">
        <v>128</v>
      </c>
      <c r="B129" s="20" t="s">
        <v>4</v>
      </c>
      <c r="C129" t="s">
        <v>9</v>
      </c>
      <c r="D129" t="s">
        <v>9</v>
      </c>
      <c r="E129" t="s">
        <v>53</v>
      </c>
      <c r="F129" t="s">
        <v>54</v>
      </c>
      <c r="G129" s="11">
        <v>-0.17962637945000001</v>
      </c>
      <c r="H129" s="3">
        <v>0.46307994652689999</v>
      </c>
      <c r="I129" s="12">
        <v>9.1489609691940005E-2</v>
      </c>
      <c r="J129" s="11">
        <v>-0.1793522670454</v>
      </c>
      <c r="K129" s="3">
        <v>0.46349836660060001</v>
      </c>
      <c r="L129" s="12">
        <v>9.2608159680969998E-2</v>
      </c>
      <c r="M129" s="11">
        <v>-0.17926769512009999</v>
      </c>
      <c r="N129" s="3">
        <v>0.46426355684280002</v>
      </c>
      <c r="O129" s="12">
        <v>9.3955340218009997E-2</v>
      </c>
      <c r="P129" s="3">
        <v>1.1956144300000001E-2</v>
      </c>
      <c r="Q129" s="3">
        <v>3.9453677200000002E-2</v>
      </c>
      <c r="R129" s="3">
        <v>8.2191017500000005E-2</v>
      </c>
      <c r="S129" s="3">
        <f t="shared" si="6"/>
        <v>0.133600839</v>
      </c>
      <c r="T129">
        <v>-1.0249999999999999</v>
      </c>
      <c r="U129">
        <v>7.6659000000000005E-2</v>
      </c>
      <c r="V129">
        <v>-0.62007000000000001</v>
      </c>
      <c r="W129" s="27">
        <f t="shared" si="7"/>
        <v>-2.9370813936913701E-3</v>
      </c>
      <c r="AB129" s="11">
        <v>0.1793522670454</v>
      </c>
      <c r="AC129" s="3">
        <v>-0.46349836660060001</v>
      </c>
      <c r="AD129" s="12">
        <v>9.2608159680969998E-2</v>
      </c>
    </row>
    <row r="130" spans="1:30" x14ac:dyDescent="0.2">
      <c r="A130">
        <v>130</v>
      </c>
      <c r="B130" s="20" t="s">
        <v>6</v>
      </c>
      <c r="C130" t="s">
        <v>9</v>
      </c>
      <c r="D130" t="s">
        <v>9</v>
      </c>
      <c r="E130" t="s">
        <v>58</v>
      </c>
      <c r="F130" t="s">
        <v>54</v>
      </c>
      <c r="G130" s="11">
        <v>-0.17962637945000001</v>
      </c>
      <c r="H130" s="3">
        <v>-0.46307994652689999</v>
      </c>
      <c r="I130" s="12">
        <v>-9.1489609691940005E-2</v>
      </c>
      <c r="J130" s="11">
        <v>-0.1793522670454</v>
      </c>
      <c r="K130" s="3">
        <v>-0.46349836660060001</v>
      </c>
      <c r="L130" s="12">
        <v>-9.2608159680969998E-2</v>
      </c>
      <c r="M130" s="11">
        <v>-0.17926769512009999</v>
      </c>
      <c r="N130" s="3">
        <v>-0.46426355684280002</v>
      </c>
      <c r="O130" s="12">
        <v>-9.3955340218009997E-2</v>
      </c>
      <c r="P130" s="3">
        <v>1.1956144300000001E-2</v>
      </c>
      <c r="Q130" s="3">
        <v>-3.9453677200000002E-2</v>
      </c>
      <c r="R130" s="3">
        <v>-8.2191017500000005E-2</v>
      </c>
      <c r="S130" s="3">
        <f t="shared" si="6"/>
        <v>-0.1096885504</v>
      </c>
      <c r="T130">
        <v>-1.0249999999999999</v>
      </c>
      <c r="U130">
        <v>-7.6659000000000005E-2</v>
      </c>
      <c r="V130">
        <v>0.62007000000000001</v>
      </c>
      <c r="W130" s="27">
        <f t="shared" si="7"/>
        <v>-2.9370813936913701E-3</v>
      </c>
      <c r="AB130" s="11">
        <v>-0.1793522670454</v>
      </c>
      <c r="AC130" s="3">
        <v>0.46349836660060001</v>
      </c>
      <c r="AD130" s="12">
        <v>9.2608159680969998E-2</v>
      </c>
    </row>
    <row r="131" spans="1:30" x14ac:dyDescent="0.2">
      <c r="A131">
        <v>107</v>
      </c>
      <c r="B131" s="20" t="s">
        <v>4</v>
      </c>
      <c r="C131" t="s">
        <v>9</v>
      </c>
      <c r="D131" t="s">
        <v>9</v>
      </c>
      <c r="E131" t="s">
        <v>54</v>
      </c>
      <c r="F131" t="s">
        <v>57</v>
      </c>
      <c r="G131" s="11">
        <v>0.17927459137070001</v>
      </c>
      <c r="H131" s="3">
        <v>9.394892909218E-2</v>
      </c>
      <c r="I131" s="12">
        <v>-0.46426301654750002</v>
      </c>
      <c r="J131" s="11">
        <v>0.1793370590128</v>
      </c>
      <c r="K131" s="3">
        <v>9.2582406381830004E-2</v>
      </c>
      <c r="L131" s="12">
        <v>-0.46348366170529998</v>
      </c>
      <c r="M131" s="11">
        <v>0.1796344228051</v>
      </c>
      <c r="N131" s="3">
        <v>9.1481466186359994E-2</v>
      </c>
      <c r="O131" s="12">
        <v>-0.46307317428529998</v>
      </c>
      <c r="P131" s="3">
        <v>1.19943811E-2</v>
      </c>
      <c r="Q131" s="3">
        <v>-8.2248763500000002E-2</v>
      </c>
      <c r="R131" s="3">
        <v>3.9661408699999998E-2</v>
      </c>
      <c r="S131" s="3">
        <f t="shared" ref="S131:S140" si="8">P131+Q131+R131</f>
        <v>-3.0592973700000012E-2</v>
      </c>
      <c r="T131">
        <v>-1.0250999999999999</v>
      </c>
      <c r="U131">
        <v>0.61997999999999998</v>
      </c>
      <c r="V131">
        <v>7.6544000000000001E-2</v>
      </c>
      <c r="W131" s="27">
        <f t="shared" ref="W131:W140" si="9">((P131*T131)+(Q131*U131)+(R131*V131))*$AA$6</f>
        <v>-2.9398837162830692E-3</v>
      </c>
      <c r="AB131" s="11">
        <v>0.1793522670454</v>
      </c>
      <c r="AC131" s="3">
        <v>0.46349836660060001</v>
      </c>
      <c r="AD131" s="12">
        <v>-9.2608159680969998E-2</v>
      </c>
    </row>
    <row r="132" spans="1:30" x14ac:dyDescent="0.2">
      <c r="A132">
        <v>111</v>
      </c>
      <c r="B132" s="20" t="s">
        <v>6</v>
      </c>
      <c r="C132" t="s">
        <v>9</v>
      </c>
      <c r="D132" t="s">
        <v>9</v>
      </c>
      <c r="E132" t="s">
        <v>54</v>
      </c>
      <c r="F132" t="s">
        <v>55</v>
      </c>
      <c r="G132" s="11">
        <v>0.17927459137070001</v>
      </c>
      <c r="H132" s="3">
        <v>-9.394892909218E-2</v>
      </c>
      <c r="I132" s="12">
        <v>0.46426301654750002</v>
      </c>
      <c r="J132" s="11">
        <v>0.1793370590128</v>
      </c>
      <c r="K132" s="3">
        <v>-9.2582406381830004E-2</v>
      </c>
      <c r="L132" s="12">
        <v>0.46348366170529998</v>
      </c>
      <c r="M132" s="11">
        <v>0.1796344228051</v>
      </c>
      <c r="N132" s="3">
        <v>-9.1481466186359994E-2</v>
      </c>
      <c r="O132" s="12">
        <v>0.46307317428529998</v>
      </c>
      <c r="P132" s="3">
        <v>1.19943811E-2</v>
      </c>
      <c r="Q132" s="3">
        <v>8.2248763500000002E-2</v>
      </c>
      <c r="R132" s="3">
        <v>-3.9661408699999998E-2</v>
      </c>
      <c r="S132" s="3">
        <f t="shared" si="8"/>
        <v>5.4581735899999997E-2</v>
      </c>
      <c r="T132">
        <v>-1.0250999999999999</v>
      </c>
      <c r="U132">
        <v>-0.61997999999999998</v>
      </c>
      <c r="V132">
        <v>-7.6544000000000001E-2</v>
      </c>
      <c r="W132" s="27">
        <f t="shared" si="9"/>
        <v>-2.9398837162830692E-3</v>
      </c>
      <c r="AB132" s="11">
        <v>-0.1793522670454</v>
      </c>
      <c r="AC132" s="3">
        <v>-0.46349836660060001</v>
      </c>
      <c r="AD132" s="12">
        <v>-9.2608159680969998E-2</v>
      </c>
    </row>
    <row r="133" spans="1:30" x14ac:dyDescent="0.2">
      <c r="A133">
        <v>133</v>
      </c>
      <c r="B133" s="20" t="s">
        <v>4</v>
      </c>
      <c r="C133" t="s">
        <v>9</v>
      </c>
      <c r="D133" t="s">
        <v>9</v>
      </c>
      <c r="E133" t="s">
        <v>55</v>
      </c>
      <c r="F133" t="s">
        <v>56</v>
      </c>
      <c r="G133" s="11">
        <v>-9.2570857291449996E-2</v>
      </c>
      <c r="H133" s="3">
        <v>-0.17782073231410001</v>
      </c>
      <c r="I133" s="12">
        <v>-0.46131459037810002</v>
      </c>
      <c r="J133" s="11">
        <v>-9.2608159680969998E-2</v>
      </c>
      <c r="K133" s="3">
        <v>-0.1793522670454</v>
      </c>
      <c r="L133" s="12">
        <v>-0.46349836660060001</v>
      </c>
      <c r="M133" s="11">
        <v>-9.2939507985179998E-2</v>
      </c>
      <c r="N133" s="3">
        <v>-0.18101772419000001</v>
      </c>
      <c r="O133" s="12">
        <v>-0.46636411054330001</v>
      </c>
      <c r="P133" s="3">
        <v>-1.22883565E-2</v>
      </c>
      <c r="Q133" s="3">
        <v>-0.10656639599999999</v>
      </c>
      <c r="R133" s="3">
        <v>-0.16831733900000001</v>
      </c>
      <c r="S133" s="3">
        <f t="shared" si="8"/>
        <v>-0.2871720915</v>
      </c>
      <c r="T133">
        <v>-1.1023000000000001</v>
      </c>
      <c r="U133">
        <v>0.54825999999999997</v>
      </c>
      <c r="V133">
        <v>0.22117999999999999</v>
      </c>
      <c r="W133" s="27">
        <f t="shared" si="9"/>
        <v>-4.0063460527490586E-3</v>
      </c>
      <c r="AB133" s="11">
        <v>9.2608159680969998E-2</v>
      </c>
      <c r="AC133" s="3">
        <v>0.1793522670454</v>
      </c>
      <c r="AD133" s="12">
        <v>-0.46349836660060001</v>
      </c>
    </row>
    <row r="134" spans="1:30" x14ac:dyDescent="0.2">
      <c r="A134">
        <v>137</v>
      </c>
      <c r="B134" s="20" t="s">
        <v>6</v>
      </c>
      <c r="C134" t="s">
        <v>9</v>
      </c>
      <c r="D134" t="s">
        <v>9</v>
      </c>
      <c r="E134" t="s">
        <v>56</v>
      </c>
      <c r="F134" t="s">
        <v>57</v>
      </c>
      <c r="G134" s="11">
        <v>-9.2570857291449996E-2</v>
      </c>
      <c r="H134" s="3">
        <v>0.17782073231410001</v>
      </c>
      <c r="I134" s="12">
        <v>0.46131459037810002</v>
      </c>
      <c r="J134" s="11">
        <v>-9.2608159680969998E-2</v>
      </c>
      <c r="K134" s="3">
        <v>0.1793522670454</v>
      </c>
      <c r="L134" s="12">
        <v>0.46349836660060001</v>
      </c>
      <c r="M134" s="11">
        <v>-9.2939507985179998E-2</v>
      </c>
      <c r="N134" s="3">
        <v>0.18101772419000001</v>
      </c>
      <c r="O134" s="12">
        <v>0.46636411054330001</v>
      </c>
      <c r="P134" s="3">
        <v>-1.22883565E-2</v>
      </c>
      <c r="Q134" s="3">
        <v>0.10656639599999999</v>
      </c>
      <c r="R134" s="3">
        <v>0.16831733900000001</v>
      </c>
      <c r="S134" s="3">
        <f t="shared" si="8"/>
        <v>0.26259537850000003</v>
      </c>
      <c r="T134">
        <v>-1.1023000000000001</v>
      </c>
      <c r="U134">
        <v>-0.54825999999999997</v>
      </c>
      <c r="V134">
        <v>-0.22117999999999999</v>
      </c>
      <c r="W134" s="27">
        <f t="shared" si="9"/>
        <v>-4.0063460527490586E-3</v>
      </c>
      <c r="AB134" s="11">
        <v>-0.46349836660060001</v>
      </c>
      <c r="AC134" s="3">
        <v>9.2608159680969998E-2</v>
      </c>
      <c r="AD134" s="12">
        <v>0.1793522670454</v>
      </c>
    </row>
    <row r="135" spans="1:30" x14ac:dyDescent="0.2">
      <c r="A135">
        <v>103</v>
      </c>
      <c r="B135" s="20" t="s">
        <v>4</v>
      </c>
      <c r="C135" t="s">
        <v>9</v>
      </c>
      <c r="D135" t="s">
        <v>9</v>
      </c>
      <c r="E135" t="s">
        <v>53</v>
      </c>
      <c r="F135" t="s">
        <v>56</v>
      </c>
      <c r="G135" s="11">
        <v>9.2930408422720004E-2</v>
      </c>
      <c r="H135" s="3">
        <v>-0.46634582588849999</v>
      </c>
      <c r="I135" s="12">
        <v>0.1810172995072</v>
      </c>
      <c r="J135" s="11">
        <v>9.2582406381830004E-2</v>
      </c>
      <c r="K135" s="3">
        <v>-0.46348366170529998</v>
      </c>
      <c r="L135" s="12">
        <v>0.1793370590128</v>
      </c>
      <c r="M135" s="11">
        <v>9.2571325469290006E-2</v>
      </c>
      <c r="N135" s="3">
        <v>-0.46131553916489998</v>
      </c>
      <c r="O135" s="12">
        <v>0.177831640589</v>
      </c>
      <c r="P135" s="3">
        <v>-1.1969431799999999E-2</v>
      </c>
      <c r="Q135" s="3">
        <v>0.16767622400000001</v>
      </c>
      <c r="R135" s="3">
        <v>-0.10618863100000001</v>
      </c>
      <c r="S135" s="3">
        <f t="shared" si="8"/>
        <v>4.9518161199999994E-2</v>
      </c>
      <c r="T135">
        <v>-1.1017999999999999</v>
      </c>
      <c r="U135">
        <v>-0.22161</v>
      </c>
      <c r="V135">
        <v>0.54822000000000004</v>
      </c>
      <c r="W135" s="27">
        <f t="shared" si="9"/>
        <v>-4.0100774173360311E-3</v>
      </c>
      <c r="AB135" s="11">
        <v>-9.2608159680969998E-2</v>
      </c>
      <c r="AC135" s="3">
        <v>-0.1793522670454</v>
      </c>
      <c r="AD135" s="12">
        <v>-0.46349836660060001</v>
      </c>
    </row>
    <row r="136" spans="1:30" x14ac:dyDescent="0.2">
      <c r="A136">
        <v>105</v>
      </c>
      <c r="B136" s="20" t="s">
        <v>6</v>
      </c>
      <c r="C136" t="s">
        <v>9</v>
      </c>
      <c r="D136" t="s">
        <v>9</v>
      </c>
      <c r="E136" t="s">
        <v>58</v>
      </c>
      <c r="F136" t="s">
        <v>56</v>
      </c>
      <c r="G136" s="11">
        <v>9.2930408422720004E-2</v>
      </c>
      <c r="H136" s="3">
        <v>0.46634582588849999</v>
      </c>
      <c r="I136" s="12">
        <v>-0.1810172995072</v>
      </c>
      <c r="J136" s="11">
        <v>9.2582406381830004E-2</v>
      </c>
      <c r="K136" s="3">
        <v>0.46348366170529998</v>
      </c>
      <c r="L136" s="12">
        <v>-0.1793370590128</v>
      </c>
      <c r="M136" s="11">
        <v>9.2571325469290006E-2</v>
      </c>
      <c r="N136" s="3">
        <v>0.46131553916489998</v>
      </c>
      <c r="O136" s="12">
        <v>-0.177831640589</v>
      </c>
      <c r="P136" s="3">
        <v>-1.1969431799999999E-2</v>
      </c>
      <c r="Q136" s="3">
        <v>-0.16767622400000001</v>
      </c>
      <c r="R136" s="3">
        <v>0.10618863100000001</v>
      </c>
      <c r="S136" s="3">
        <f t="shared" si="8"/>
        <v>-7.345702480000002E-2</v>
      </c>
      <c r="T136">
        <v>-1.1017999999999999</v>
      </c>
      <c r="U136">
        <v>0.22161</v>
      </c>
      <c r="V136">
        <v>-0.54822000000000004</v>
      </c>
      <c r="W136" s="27">
        <f t="shared" si="9"/>
        <v>-4.0100774173360311E-3</v>
      </c>
      <c r="AB136" s="11">
        <v>0.46349836660060001</v>
      </c>
      <c r="AC136" s="3">
        <v>9.2608159680969998E-2</v>
      </c>
      <c r="AD136" s="12">
        <v>-0.1793522670454</v>
      </c>
    </row>
    <row r="137" spans="1:30" x14ac:dyDescent="0.2">
      <c r="A137">
        <v>104</v>
      </c>
      <c r="B137" s="20" t="s">
        <v>4</v>
      </c>
      <c r="C137" t="s">
        <v>9</v>
      </c>
      <c r="D137" t="s">
        <v>9</v>
      </c>
      <c r="E137" t="s">
        <v>53</v>
      </c>
      <c r="F137" t="s">
        <v>54</v>
      </c>
      <c r="G137" s="11">
        <v>-9.2580531518959994E-2</v>
      </c>
      <c r="H137" s="3">
        <v>0.46112826679210001</v>
      </c>
      <c r="I137" s="12">
        <v>0.1777918953747</v>
      </c>
      <c r="J137" s="11">
        <v>-9.2582406381830004E-2</v>
      </c>
      <c r="K137" s="3">
        <v>0.46348366170529998</v>
      </c>
      <c r="L137" s="12">
        <v>0.1793370590128</v>
      </c>
      <c r="M137" s="11">
        <v>-9.2941296824629996E-2</v>
      </c>
      <c r="N137" s="3">
        <v>0.46616152944490002</v>
      </c>
      <c r="O137" s="12">
        <v>0.18100888624530001</v>
      </c>
      <c r="P137" s="3">
        <v>-1.2025510200000001E-2</v>
      </c>
      <c r="Q137" s="3">
        <v>0.16777542200000001</v>
      </c>
      <c r="R137" s="3">
        <v>0.10723302899999999</v>
      </c>
      <c r="S137" s="3">
        <f t="shared" si="8"/>
        <v>0.26298294080000001</v>
      </c>
      <c r="T137">
        <v>-1.1017999999999999</v>
      </c>
      <c r="U137">
        <v>-0.22161</v>
      </c>
      <c r="V137">
        <v>-0.54822000000000004</v>
      </c>
      <c r="W137" s="27">
        <f t="shared" si="9"/>
        <v>-4.0360721684617167E-3</v>
      </c>
      <c r="AB137" s="11">
        <v>9.2608159680969998E-2</v>
      </c>
      <c r="AC137" s="3">
        <v>-0.1793522670454</v>
      </c>
      <c r="AD137" s="12">
        <v>0.46349836660060001</v>
      </c>
    </row>
    <row r="138" spans="1:30" x14ac:dyDescent="0.2">
      <c r="A138">
        <v>106</v>
      </c>
      <c r="B138" s="20" t="s">
        <v>6</v>
      </c>
      <c r="C138" t="s">
        <v>9</v>
      </c>
      <c r="D138" t="s">
        <v>9</v>
      </c>
      <c r="E138" t="s">
        <v>58</v>
      </c>
      <c r="F138" t="s">
        <v>54</v>
      </c>
      <c r="G138" s="11">
        <v>-9.2580531518959994E-2</v>
      </c>
      <c r="H138" s="3">
        <v>-0.46112826679210001</v>
      </c>
      <c r="I138" s="12">
        <v>-0.1777918953747</v>
      </c>
      <c r="J138" s="11">
        <v>-9.2582406381830004E-2</v>
      </c>
      <c r="K138" s="3">
        <v>-0.46348366170529998</v>
      </c>
      <c r="L138" s="12">
        <v>-0.1793370590128</v>
      </c>
      <c r="M138" s="11">
        <v>-9.2941296824629996E-2</v>
      </c>
      <c r="N138" s="3">
        <v>-0.46616152944490002</v>
      </c>
      <c r="O138" s="12">
        <v>-0.18100888624530001</v>
      </c>
      <c r="P138" s="3">
        <v>-1.2025510200000001E-2</v>
      </c>
      <c r="Q138" s="3">
        <v>-0.16777542200000001</v>
      </c>
      <c r="R138" s="3">
        <v>-0.10723302899999999</v>
      </c>
      <c r="S138" s="3">
        <f t="shared" si="8"/>
        <v>-0.28703396120000002</v>
      </c>
      <c r="T138">
        <v>-1.1017999999999999</v>
      </c>
      <c r="U138">
        <v>0.22161</v>
      </c>
      <c r="V138">
        <v>0.54822000000000004</v>
      </c>
      <c r="W138" s="27">
        <f t="shared" si="9"/>
        <v>-4.0360721684617167E-3</v>
      </c>
      <c r="AB138" s="11">
        <v>0.46349836660060001</v>
      </c>
      <c r="AC138" s="3">
        <v>-9.2608159680969998E-2</v>
      </c>
      <c r="AD138" s="12">
        <v>0.1793522670454</v>
      </c>
    </row>
    <row r="139" spans="1:30" x14ac:dyDescent="0.2">
      <c r="A139">
        <v>131</v>
      </c>
      <c r="B139" s="20" t="s">
        <v>4</v>
      </c>
      <c r="C139" t="s">
        <v>9</v>
      </c>
      <c r="D139" t="s">
        <v>9</v>
      </c>
      <c r="E139" t="s">
        <v>54</v>
      </c>
      <c r="F139" t="s">
        <v>57</v>
      </c>
      <c r="G139" s="11">
        <v>9.2945998915110004E-2</v>
      </c>
      <c r="H139" s="3">
        <v>0.18100045415419999</v>
      </c>
      <c r="I139" s="12">
        <v>-0.46616262691429999</v>
      </c>
      <c r="J139" s="11">
        <v>9.2608159680969998E-2</v>
      </c>
      <c r="K139" s="3">
        <v>0.1793522670454</v>
      </c>
      <c r="L139" s="12">
        <v>-0.46349836660060001</v>
      </c>
      <c r="M139" s="11">
        <v>9.2583824965029995E-2</v>
      </c>
      <c r="N139" s="3">
        <v>0.17777918258860001</v>
      </c>
      <c r="O139" s="12">
        <v>-0.46111692696459999</v>
      </c>
      <c r="P139" s="3">
        <v>-1.2072464999999999E-2</v>
      </c>
      <c r="Q139" s="3">
        <v>-0.10737571899999999</v>
      </c>
      <c r="R139" s="3">
        <v>0.16818999800000001</v>
      </c>
      <c r="S139" s="3">
        <f t="shared" si="8"/>
        <v>4.8741814000000008E-2</v>
      </c>
      <c r="T139">
        <v>-1.1023000000000001</v>
      </c>
      <c r="U139">
        <v>0.54825999999999997</v>
      </c>
      <c r="V139">
        <v>-0.22117999999999999</v>
      </c>
      <c r="W139" s="27">
        <f t="shared" si="9"/>
        <v>-4.0382337949683598E-3</v>
      </c>
      <c r="AB139" s="11">
        <v>-9.2608159680969998E-2</v>
      </c>
      <c r="AC139" s="3">
        <v>0.1793522670454</v>
      </c>
      <c r="AD139" s="12">
        <v>0.46349836660060001</v>
      </c>
    </row>
    <row r="140" spans="1:30" ht="17" thickBot="1" x14ac:dyDescent="0.25">
      <c r="A140">
        <v>135</v>
      </c>
      <c r="B140" s="20" t="s">
        <v>6</v>
      </c>
      <c r="C140" t="s">
        <v>9</v>
      </c>
      <c r="D140" t="s">
        <v>9</v>
      </c>
      <c r="E140" t="s">
        <v>54</v>
      </c>
      <c r="F140" t="s">
        <v>55</v>
      </c>
      <c r="G140" s="13">
        <v>9.2945998915110004E-2</v>
      </c>
      <c r="H140" s="14">
        <v>-0.18100045415419999</v>
      </c>
      <c r="I140" s="15">
        <v>0.46616262691429999</v>
      </c>
      <c r="J140" s="13">
        <v>9.2608159680969998E-2</v>
      </c>
      <c r="K140" s="14">
        <v>-0.1793522670454</v>
      </c>
      <c r="L140" s="15">
        <v>0.46349836660060001</v>
      </c>
      <c r="M140" s="13">
        <v>9.2583824965029995E-2</v>
      </c>
      <c r="N140" s="14">
        <v>-0.17777918258860001</v>
      </c>
      <c r="O140" s="15">
        <v>0.46111692696459999</v>
      </c>
      <c r="P140" s="3">
        <v>-1.2072464999999999E-2</v>
      </c>
      <c r="Q140" s="3">
        <v>0.10737571899999999</v>
      </c>
      <c r="R140" s="3">
        <v>-0.16818999800000001</v>
      </c>
      <c r="S140" s="3">
        <f t="shared" si="8"/>
        <v>-7.2886744000000017E-2</v>
      </c>
      <c r="T140">
        <v>-1.1023000000000001</v>
      </c>
      <c r="U140">
        <v>-0.54825999999999997</v>
      </c>
      <c r="V140">
        <v>0.22117999999999999</v>
      </c>
      <c r="W140" s="27">
        <f t="shared" si="9"/>
        <v>-4.0382337949683598E-3</v>
      </c>
      <c r="AB140" s="13">
        <v>-0.46349836660060001</v>
      </c>
      <c r="AC140" s="14">
        <v>-9.2608159680969998E-2</v>
      </c>
      <c r="AD140" s="15">
        <v>-0.1793522670454</v>
      </c>
    </row>
  </sheetData>
  <autoFilter ref="A2:W2" xr:uid="{8BEDAD45-F09B-8646-9213-F15B1AB23AA3}">
    <sortState xmlns:xlrd2="http://schemas.microsoft.com/office/spreadsheetml/2017/richdata2" ref="A3:W140">
      <sortCondition descending="1" ref="W2:W140"/>
    </sortState>
  </autoFilter>
  <sortState xmlns:xlrd2="http://schemas.microsoft.com/office/spreadsheetml/2017/richdata2" ref="A3:W140">
    <sortCondition descending="1" ref="W3:W140"/>
  </sortState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92A12-5048-E543-8BD6-9DB5943C5CEA}">
  <dimension ref="A1:AD128"/>
  <sheetViews>
    <sheetView zoomScale="140" zoomScaleNormal="140" workbookViewId="0">
      <pane xSplit="4" ySplit="2" topLeftCell="N3" activePane="bottomRight" state="frozen"/>
      <selection pane="topRight" activeCell="D1" sqref="D1"/>
      <selection pane="bottomLeft" activeCell="A3" sqref="A3"/>
      <selection pane="bottomRight" activeCell="Z5" sqref="Z5"/>
    </sheetView>
  </sheetViews>
  <sheetFormatPr baseColWidth="10" defaultRowHeight="16" x14ac:dyDescent="0.2"/>
  <cols>
    <col min="2" max="2" width="11" customWidth="1"/>
    <col min="19" max="19" width="10.83203125" style="20"/>
    <col min="20" max="22" width="10.83203125" style="3"/>
    <col min="23" max="23" width="15.33203125" bestFit="1" customWidth="1"/>
    <col min="25" max="25" width="12.6640625" bestFit="1" customWidth="1"/>
    <col min="27" max="27" width="13.6640625" bestFit="1" customWidth="1"/>
  </cols>
  <sheetData>
    <row r="1" spans="1:30" ht="17" thickBot="1" x14ac:dyDescent="0.25">
      <c r="G1" s="21" t="s">
        <v>10</v>
      </c>
      <c r="H1" s="22"/>
      <c r="I1" s="23"/>
      <c r="J1" s="21" t="s">
        <v>0</v>
      </c>
      <c r="K1" s="22"/>
      <c r="L1" s="23"/>
      <c r="M1" s="21" t="s">
        <v>11</v>
      </c>
      <c r="N1" s="22"/>
      <c r="O1" s="23"/>
      <c r="P1" s="4"/>
      <c r="Q1" s="4"/>
      <c r="R1" s="4"/>
      <c r="T1" s="2" t="s">
        <v>82</v>
      </c>
      <c r="W1" s="51" t="s">
        <v>81</v>
      </c>
    </row>
    <row r="2" spans="1:30" ht="17" thickBot="1" x14ac:dyDescent="0.25">
      <c r="A2" s="2" t="s">
        <v>1</v>
      </c>
      <c r="B2" s="2" t="s">
        <v>2</v>
      </c>
      <c r="C2" s="2" t="s">
        <v>79</v>
      </c>
      <c r="D2" s="2" t="s">
        <v>3</v>
      </c>
      <c r="E2" s="2" t="s">
        <v>35</v>
      </c>
      <c r="F2" s="2" t="s">
        <v>34</v>
      </c>
      <c r="G2" s="2" t="s">
        <v>12</v>
      </c>
      <c r="H2" s="2" t="s">
        <v>13</v>
      </c>
      <c r="I2" s="2" t="s">
        <v>14</v>
      </c>
      <c r="J2" s="2" t="s">
        <v>15</v>
      </c>
      <c r="K2" s="2" t="s">
        <v>16</v>
      </c>
      <c r="L2" s="2" t="s">
        <v>17</v>
      </c>
      <c r="M2" s="2" t="s">
        <v>18</v>
      </c>
      <c r="N2" s="44" t="s">
        <v>19</v>
      </c>
      <c r="O2" s="47" t="s">
        <v>20</v>
      </c>
      <c r="P2" s="39" t="s">
        <v>21</v>
      </c>
      <c r="Q2" s="39" t="s">
        <v>22</v>
      </c>
      <c r="R2" s="39" t="s">
        <v>23</v>
      </c>
      <c r="S2" s="46" t="s">
        <v>24</v>
      </c>
      <c r="T2" s="42" t="s">
        <v>28</v>
      </c>
      <c r="U2" s="45" t="s">
        <v>29</v>
      </c>
      <c r="V2" s="19" t="s">
        <v>30</v>
      </c>
      <c r="W2" s="2" t="s">
        <v>31</v>
      </c>
      <c r="AB2" s="19" t="s">
        <v>44</v>
      </c>
      <c r="AC2" s="19" t="s">
        <v>45</v>
      </c>
      <c r="AD2" s="19" t="s">
        <v>46</v>
      </c>
    </row>
    <row r="3" spans="1:30" s="2" customFormat="1" x14ac:dyDescent="0.2">
      <c r="A3">
        <v>116</v>
      </c>
      <c r="B3" s="49" t="s">
        <v>6</v>
      </c>
      <c r="C3" t="s">
        <v>75</v>
      </c>
      <c r="D3" t="s">
        <v>26</v>
      </c>
      <c r="E3" s="29" t="s">
        <v>48</v>
      </c>
      <c r="F3" s="29" t="s">
        <v>51</v>
      </c>
      <c r="G3" s="37">
        <v>2.6115723213060001E-2</v>
      </c>
      <c r="H3" s="37">
        <v>-9.6596712528029996E-2</v>
      </c>
      <c r="I3" s="37">
        <v>-0.39937607362240002</v>
      </c>
      <c r="J3" s="37">
        <v>2.4070669991E-2</v>
      </c>
      <c r="K3" s="37">
        <v>-9.7523295844999996E-2</v>
      </c>
      <c r="L3" s="37">
        <v>-0.40093373891400003</v>
      </c>
      <c r="M3" s="37">
        <v>2.2485895456509999E-2</v>
      </c>
      <c r="N3" s="37">
        <v>-9.8412208385560002E-2</v>
      </c>
      <c r="O3" s="37">
        <v>-0.40252827359019999</v>
      </c>
      <c r="P3" s="37">
        <v>-0.12099425900000001</v>
      </c>
      <c r="Q3" s="37">
        <v>-6.0516528600000001E-2</v>
      </c>
      <c r="R3" s="37">
        <v>-0.10507333200000001</v>
      </c>
      <c r="S3" s="3">
        <f t="shared" ref="S3:S34" si="0">P3+Q3+R3</f>
        <v>-0.28658411960000002</v>
      </c>
      <c r="T3" s="37">
        <v>-1.4714</v>
      </c>
      <c r="U3" s="37">
        <v>-0.35555999999999999</v>
      </c>
      <c r="V3" s="37">
        <v>0.39992</v>
      </c>
      <c r="W3" s="27">
        <f t="shared" ref="W3:W34" si="1">((P3*T3)+(Q3*U3)+(R3*V3))*$AA$6</f>
        <v>8.4705678367567594E-3</v>
      </c>
      <c r="X3" s="3"/>
      <c r="Y3" s="19"/>
      <c r="AB3" s="37">
        <v>0.42847329483300001</v>
      </c>
      <c r="AC3" s="37">
        <v>-8.4504346861990001E-2</v>
      </c>
      <c r="AD3" s="37">
        <v>-7.3338380248970006E-2</v>
      </c>
    </row>
    <row r="4" spans="1:30" x14ac:dyDescent="0.2">
      <c r="A4">
        <v>118</v>
      </c>
      <c r="B4" s="49" t="s">
        <v>6</v>
      </c>
      <c r="C4" t="s">
        <v>75</v>
      </c>
      <c r="D4" t="s">
        <v>26</v>
      </c>
      <c r="E4" s="29" t="s">
        <v>48</v>
      </c>
      <c r="F4" s="29" t="s">
        <v>50</v>
      </c>
      <c r="G4" s="37">
        <v>2.6115723213060001E-2</v>
      </c>
      <c r="H4" s="37">
        <v>9.6596712528029996E-2</v>
      </c>
      <c r="I4" s="37">
        <v>0.39937607362240002</v>
      </c>
      <c r="J4" s="37">
        <v>2.4070669991E-2</v>
      </c>
      <c r="K4" s="37">
        <v>9.7523295844999996E-2</v>
      </c>
      <c r="L4" s="37">
        <v>0.40093373891400003</v>
      </c>
      <c r="M4" s="37">
        <v>2.2485895456509999E-2</v>
      </c>
      <c r="N4" s="37">
        <v>9.8412208385560002E-2</v>
      </c>
      <c r="O4" s="37">
        <v>0.40252827359019999</v>
      </c>
      <c r="P4" s="37">
        <v>-0.12099425900000001</v>
      </c>
      <c r="Q4" s="37">
        <v>6.0516528600000001E-2</v>
      </c>
      <c r="R4" s="37">
        <v>0.10507333200000001</v>
      </c>
      <c r="S4" s="3">
        <f t="shared" si="0"/>
        <v>4.45956016E-2</v>
      </c>
      <c r="T4" s="37">
        <v>-1.4714</v>
      </c>
      <c r="U4" s="37">
        <v>0.35555999999999999</v>
      </c>
      <c r="V4" s="37">
        <v>-0.39992</v>
      </c>
      <c r="W4" s="27">
        <f t="shared" si="1"/>
        <v>8.4705678367567594E-3</v>
      </c>
      <c r="X4" s="3"/>
      <c r="Y4" s="19" t="s">
        <v>84</v>
      </c>
      <c r="Z4" s="29" t="s">
        <v>32</v>
      </c>
      <c r="AA4" s="30">
        <f>SUM(W3:W128)</f>
        <v>4.4178803647800434E-2</v>
      </c>
      <c r="AB4" s="37">
        <v>-0.42847329483300001</v>
      </c>
      <c r="AC4" s="37">
        <v>8.4504346861990001E-2</v>
      </c>
      <c r="AD4" s="37">
        <v>-7.3338380248970006E-2</v>
      </c>
    </row>
    <row r="5" spans="1:30" x14ac:dyDescent="0.2">
      <c r="A5">
        <v>114</v>
      </c>
      <c r="B5" s="49" t="s">
        <v>6</v>
      </c>
      <c r="C5" t="s">
        <v>75</v>
      </c>
      <c r="D5" t="s">
        <v>26</v>
      </c>
      <c r="E5" s="29" t="s">
        <v>51</v>
      </c>
      <c r="F5" s="29" t="s">
        <v>49</v>
      </c>
      <c r="G5" s="37">
        <v>-2.2487332847710002E-2</v>
      </c>
      <c r="H5" s="37">
        <v>-9.8417992553249997E-2</v>
      </c>
      <c r="I5" s="37">
        <v>0.40253675721030002</v>
      </c>
      <c r="J5" s="37">
        <v>-2.4070669991E-2</v>
      </c>
      <c r="K5" s="37">
        <v>-9.7523295844999996E-2</v>
      </c>
      <c r="L5" s="37">
        <v>0.40093373891400003</v>
      </c>
      <c r="M5" s="37">
        <v>-2.610671191221E-2</v>
      </c>
      <c r="N5" s="37">
        <v>-9.6597690852860005E-2</v>
      </c>
      <c r="O5" s="37">
        <v>0.39939174850879999</v>
      </c>
      <c r="P5" s="37">
        <v>-0.12064596900000001</v>
      </c>
      <c r="Q5" s="37">
        <v>6.0676723299999999E-2</v>
      </c>
      <c r="R5" s="37">
        <v>-0.104833623</v>
      </c>
      <c r="S5" s="3">
        <f t="shared" si="0"/>
        <v>-0.16480286869999999</v>
      </c>
      <c r="T5" s="37">
        <v>-1.4714</v>
      </c>
      <c r="U5" s="37">
        <v>0.35555999999999999</v>
      </c>
      <c r="V5" s="37">
        <v>0.39992</v>
      </c>
      <c r="W5" s="27">
        <f t="shared" si="1"/>
        <v>8.4512286770842011E-3</v>
      </c>
      <c r="X5" s="3"/>
      <c r="Y5" s="19"/>
      <c r="Z5" t="s">
        <v>83</v>
      </c>
      <c r="AA5">
        <v>17.261450270000001</v>
      </c>
      <c r="AB5" s="37">
        <v>0.42847329483300001</v>
      </c>
      <c r="AC5" s="37">
        <v>8.4504346861990001E-2</v>
      </c>
      <c r="AD5" s="37">
        <v>7.3338380248970006E-2</v>
      </c>
    </row>
    <row r="6" spans="1:30" x14ac:dyDescent="0.2">
      <c r="A6">
        <v>120</v>
      </c>
      <c r="B6" s="49" t="s">
        <v>6</v>
      </c>
      <c r="C6" t="s">
        <v>75</v>
      </c>
      <c r="D6" t="s">
        <v>26</v>
      </c>
      <c r="E6" s="29" t="s">
        <v>49</v>
      </c>
      <c r="F6" s="29" t="s">
        <v>50</v>
      </c>
      <c r="G6" s="37">
        <v>-2.2487332847710002E-2</v>
      </c>
      <c r="H6" s="37">
        <v>9.8417992553249997E-2</v>
      </c>
      <c r="I6" s="37">
        <v>-0.40253675721030002</v>
      </c>
      <c r="J6" s="37">
        <v>-2.4070669991E-2</v>
      </c>
      <c r="K6" s="37">
        <v>9.7523295844999996E-2</v>
      </c>
      <c r="L6" s="37">
        <v>-0.40093373891400003</v>
      </c>
      <c r="M6" s="37">
        <v>-2.610671191221E-2</v>
      </c>
      <c r="N6" s="37">
        <v>9.6597690852860005E-2</v>
      </c>
      <c r="O6" s="37">
        <v>-0.39939174850879999</v>
      </c>
      <c r="P6" s="37">
        <v>-0.12064596900000001</v>
      </c>
      <c r="Q6" s="37">
        <v>-6.0676723299999999E-2</v>
      </c>
      <c r="R6" s="37">
        <v>0.104833623</v>
      </c>
      <c r="S6" s="3">
        <f t="shared" si="0"/>
        <v>-7.6489069300000004E-2</v>
      </c>
      <c r="T6" s="37">
        <v>-1.4714</v>
      </c>
      <c r="U6" s="37">
        <v>-0.35555999999999999</v>
      </c>
      <c r="V6" s="37">
        <v>-0.39992</v>
      </c>
      <c r="W6" s="27">
        <f t="shared" si="1"/>
        <v>8.4512286770842011E-3</v>
      </c>
      <c r="X6" s="3"/>
      <c r="Y6" s="19"/>
      <c r="Z6" t="s">
        <v>42</v>
      </c>
      <c r="AA6">
        <f>(1.60218*POWER(10,-19)*$AA$5*POWER(10,-10))/(POWER(($AA$5*POWER(10,-10)),3))</f>
        <v>5.3772068515900336E-2</v>
      </c>
      <c r="AB6" s="37">
        <v>-0.42847329483300001</v>
      </c>
      <c r="AC6" s="37">
        <v>-8.4504346861990001E-2</v>
      </c>
      <c r="AD6" s="37">
        <v>7.3338380248970006E-2</v>
      </c>
    </row>
    <row r="7" spans="1:30" x14ac:dyDescent="0.2">
      <c r="A7">
        <v>25</v>
      </c>
      <c r="B7" s="49" t="s">
        <v>4</v>
      </c>
      <c r="C7" t="s">
        <v>72</v>
      </c>
      <c r="D7" t="s">
        <v>8</v>
      </c>
      <c r="E7" s="29" t="s">
        <v>47</v>
      </c>
      <c r="F7" s="29" t="s">
        <v>50</v>
      </c>
      <c r="G7" s="37">
        <v>0.48529448479190002</v>
      </c>
      <c r="H7" s="37">
        <v>-0.13213885054749999</v>
      </c>
      <c r="I7" s="37">
        <v>-0.1182871957415</v>
      </c>
      <c r="J7" s="37">
        <v>0.48572669156999998</v>
      </c>
      <c r="K7" s="37">
        <v>-0.12862502572500001</v>
      </c>
      <c r="L7" s="37">
        <v>-0.116589257219</v>
      </c>
      <c r="M7" s="37">
        <v>0.48640061340750002</v>
      </c>
      <c r="N7" s="37">
        <v>-0.12541011681450001</v>
      </c>
      <c r="O7" s="37">
        <v>-0.1149264083444</v>
      </c>
      <c r="P7" s="37">
        <v>3.6870953900000003E-2</v>
      </c>
      <c r="Q7" s="37">
        <v>0.22429112400000001</v>
      </c>
      <c r="R7" s="37">
        <v>0.112026247</v>
      </c>
      <c r="S7" s="3">
        <f t="shared" si="0"/>
        <v>0.37318832489999998</v>
      </c>
      <c r="T7" s="37">
        <v>-0.55801999999999996</v>
      </c>
      <c r="U7" s="37">
        <v>0.35060999999999998</v>
      </c>
      <c r="V7" s="37">
        <v>0.51095999999999997</v>
      </c>
      <c r="W7" s="27">
        <f t="shared" si="1"/>
        <v>6.2001836528836115E-3</v>
      </c>
      <c r="X7" s="3"/>
      <c r="Y7" s="19"/>
      <c r="AB7" s="37">
        <v>-7.3338380248970006E-2</v>
      </c>
      <c r="AC7" s="37">
        <v>0.42847329483300001</v>
      </c>
      <c r="AD7" s="37">
        <v>-8.4504346861990001E-2</v>
      </c>
    </row>
    <row r="8" spans="1:30" x14ac:dyDescent="0.2">
      <c r="A8">
        <v>27</v>
      </c>
      <c r="B8" s="49" t="s">
        <v>6</v>
      </c>
      <c r="C8" t="s">
        <v>72</v>
      </c>
      <c r="D8" t="s">
        <v>8</v>
      </c>
      <c r="E8" s="29" t="s">
        <v>52</v>
      </c>
      <c r="F8" s="29" t="s">
        <v>51</v>
      </c>
      <c r="G8" s="37">
        <v>0.48529448479190002</v>
      </c>
      <c r="H8" s="37">
        <v>0.13213885054749999</v>
      </c>
      <c r="I8" s="37">
        <v>0.1182871957415</v>
      </c>
      <c r="J8" s="37">
        <v>0.48572669156999998</v>
      </c>
      <c r="K8" s="37">
        <v>0.12862502572500001</v>
      </c>
      <c r="L8" s="37">
        <v>0.116589257219</v>
      </c>
      <c r="M8" s="37">
        <v>0.48640061340750002</v>
      </c>
      <c r="N8" s="37">
        <v>0.12541011681450001</v>
      </c>
      <c r="O8" s="37">
        <v>0.1149264083444</v>
      </c>
      <c r="P8" s="37">
        <v>3.6870953900000003E-2</v>
      </c>
      <c r="Q8" s="37">
        <v>-0.22429112400000001</v>
      </c>
      <c r="R8" s="37">
        <v>-0.112026247</v>
      </c>
      <c r="S8" s="3">
        <f t="shared" si="0"/>
        <v>-0.29944641709999997</v>
      </c>
      <c r="T8" s="37">
        <v>-0.55801999999999996</v>
      </c>
      <c r="U8" s="37">
        <v>-0.35060999999999998</v>
      </c>
      <c r="V8" s="37">
        <v>-0.51095999999999997</v>
      </c>
      <c r="W8" s="27">
        <f t="shared" si="1"/>
        <v>6.2001836528836115E-3</v>
      </c>
      <c r="X8" s="3"/>
      <c r="Y8" s="19"/>
      <c r="AB8" s="37">
        <v>-8.4504346861990001E-2</v>
      </c>
      <c r="AC8" s="37">
        <v>-7.3338380248970006E-2</v>
      </c>
      <c r="AD8" s="37">
        <v>0.42847329483300001</v>
      </c>
    </row>
    <row r="9" spans="1:30" x14ac:dyDescent="0.2">
      <c r="A9">
        <v>26</v>
      </c>
      <c r="B9" s="49" t="s">
        <v>6</v>
      </c>
      <c r="C9" t="s">
        <v>72</v>
      </c>
      <c r="D9" t="s">
        <v>8</v>
      </c>
      <c r="E9" s="29" t="s">
        <v>47</v>
      </c>
      <c r="F9" s="29" t="s">
        <v>51</v>
      </c>
      <c r="G9" s="37">
        <v>-0.4864018254404</v>
      </c>
      <c r="H9" s="37">
        <v>0.1254173097655</v>
      </c>
      <c r="I9" s="37">
        <v>-0.1149154582959</v>
      </c>
      <c r="J9" s="37">
        <v>-0.48572669156999998</v>
      </c>
      <c r="K9" s="37">
        <v>0.12862502572500001</v>
      </c>
      <c r="L9" s="37">
        <v>-0.116589257219</v>
      </c>
      <c r="M9" s="37">
        <v>-0.48529127526580002</v>
      </c>
      <c r="N9" s="37">
        <v>0.13214327601039999</v>
      </c>
      <c r="O9" s="37">
        <v>-0.1182792595907</v>
      </c>
      <c r="P9" s="37">
        <v>3.70183392E-2</v>
      </c>
      <c r="Q9" s="37">
        <v>0.22419887499999999</v>
      </c>
      <c r="R9" s="37">
        <v>-0.11212671</v>
      </c>
      <c r="S9" s="3">
        <f t="shared" si="0"/>
        <v>0.14909050419999997</v>
      </c>
      <c r="T9" s="37">
        <v>-0.55801999999999996</v>
      </c>
      <c r="U9" s="37">
        <v>0.35060999999999998</v>
      </c>
      <c r="V9" s="37">
        <v>-0.51095999999999997</v>
      </c>
      <c r="W9" s="27">
        <f t="shared" si="1"/>
        <v>6.1967823118464823E-3</v>
      </c>
      <c r="X9" s="3"/>
      <c r="AB9" s="37">
        <v>7.3338380248970006E-2</v>
      </c>
      <c r="AC9" s="37">
        <v>-0.42847329483300001</v>
      </c>
      <c r="AD9" s="37">
        <v>-8.4504346861990001E-2</v>
      </c>
    </row>
    <row r="10" spans="1:30" x14ac:dyDescent="0.2">
      <c r="A10">
        <v>28</v>
      </c>
      <c r="B10" s="49" t="s">
        <v>6</v>
      </c>
      <c r="C10" t="s">
        <v>72</v>
      </c>
      <c r="D10" t="s">
        <v>8</v>
      </c>
      <c r="E10" s="29" t="s">
        <v>52</v>
      </c>
      <c r="F10" s="29" t="s">
        <v>50</v>
      </c>
      <c r="G10" s="37">
        <v>-0.4864018254404</v>
      </c>
      <c r="H10" s="37">
        <v>-0.1254173097655</v>
      </c>
      <c r="I10" s="37">
        <v>0.1149154582959</v>
      </c>
      <c r="J10" s="37">
        <v>-0.48572669156999998</v>
      </c>
      <c r="K10" s="37">
        <v>-0.12862502572500001</v>
      </c>
      <c r="L10" s="37">
        <v>0.116589257219</v>
      </c>
      <c r="M10" s="37">
        <v>-0.48529127526580002</v>
      </c>
      <c r="N10" s="37">
        <v>-0.13214327601039999</v>
      </c>
      <c r="O10" s="37">
        <v>0.1182792595907</v>
      </c>
      <c r="P10" s="37">
        <v>3.70183392E-2</v>
      </c>
      <c r="Q10" s="37">
        <v>-0.22419887499999999</v>
      </c>
      <c r="R10" s="37">
        <v>0.11212671</v>
      </c>
      <c r="S10" s="3">
        <f t="shared" si="0"/>
        <v>-7.5053825799999987E-2</v>
      </c>
      <c r="T10" s="37">
        <v>-0.55801999999999996</v>
      </c>
      <c r="U10" s="37">
        <v>-0.35060999999999998</v>
      </c>
      <c r="V10" s="37">
        <v>0.51095999999999997</v>
      </c>
      <c r="W10" s="27">
        <f t="shared" si="1"/>
        <v>6.1967823118464823E-3</v>
      </c>
      <c r="X10" s="3"/>
      <c r="Y10" s="19"/>
      <c r="AB10" s="37">
        <v>8.4504346861990001E-2</v>
      </c>
      <c r="AC10" s="37">
        <v>-7.3338380248970006E-2</v>
      </c>
      <c r="AD10" s="37">
        <v>-0.42847329483300001</v>
      </c>
    </row>
    <row r="11" spans="1:30" x14ac:dyDescent="0.2">
      <c r="A11">
        <v>20</v>
      </c>
      <c r="B11" s="49" t="s">
        <v>6</v>
      </c>
      <c r="C11" t="s">
        <v>73</v>
      </c>
      <c r="D11" t="s">
        <v>8</v>
      </c>
      <c r="E11" s="29" t="s">
        <v>48</v>
      </c>
      <c r="F11" s="29" t="s">
        <v>51</v>
      </c>
      <c r="G11" s="37">
        <v>-0.28420898184870003</v>
      </c>
      <c r="H11" s="37">
        <v>0.34783004552579999</v>
      </c>
      <c r="I11" s="37">
        <v>-7.0768019667959994E-2</v>
      </c>
      <c r="J11" s="37">
        <v>-0.28309660332800002</v>
      </c>
      <c r="K11" s="37">
        <v>0.34889035945199998</v>
      </c>
      <c r="L11" s="37">
        <v>-6.7980706395000007E-2</v>
      </c>
      <c r="M11" s="37">
        <v>-0.28248797410530002</v>
      </c>
      <c r="N11" s="37">
        <v>0.35050512960609997</v>
      </c>
      <c r="O11" s="37">
        <v>-6.6472597351660001E-2</v>
      </c>
      <c r="P11" s="37">
        <v>5.7366924800000003E-2</v>
      </c>
      <c r="Q11" s="37">
        <v>8.9169469299999998E-2</v>
      </c>
      <c r="R11" s="37">
        <v>0.143180744</v>
      </c>
      <c r="S11" s="3">
        <f t="shared" si="0"/>
        <v>0.28971713809999999</v>
      </c>
      <c r="T11" s="37">
        <v>0.20882000000000001</v>
      </c>
      <c r="U11" s="37">
        <v>0.58564000000000005</v>
      </c>
      <c r="V11" s="37">
        <v>0.27501999999999999</v>
      </c>
      <c r="W11" s="27">
        <f t="shared" si="1"/>
        <v>5.5696107038434514E-3</v>
      </c>
      <c r="X11" s="3"/>
      <c r="Y11" s="19"/>
      <c r="AB11" s="37">
        <v>-7.3338380248970006E-2</v>
      </c>
      <c r="AC11" s="37">
        <v>-0.42847329483300001</v>
      </c>
      <c r="AD11" s="37">
        <v>8.4504346861990001E-2</v>
      </c>
    </row>
    <row r="12" spans="1:30" x14ac:dyDescent="0.2">
      <c r="A12">
        <v>22</v>
      </c>
      <c r="B12" s="49" t="s">
        <v>6</v>
      </c>
      <c r="C12" t="s">
        <v>73</v>
      </c>
      <c r="D12" t="s">
        <v>8</v>
      </c>
      <c r="E12" s="29" t="s">
        <v>48</v>
      </c>
      <c r="F12" s="29" t="s">
        <v>50</v>
      </c>
      <c r="G12" s="37">
        <v>-0.28420898184870003</v>
      </c>
      <c r="H12" s="37">
        <v>-0.34783004552579999</v>
      </c>
      <c r="I12" s="37">
        <v>7.0768019667959994E-2</v>
      </c>
      <c r="J12" s="37">
        <v>-0.28309660332800002</v>
      </c>
      <c r="K12" s="37">
        <v>-0.34889035945199998</v>
      </c>
      <c r="L12" s="37">
        <v>6.7980706395000007E-2</v>
      </c>
      <c r="M12" s="37">
        <v>-0.28248797410530002</v>
      </c>
      <c r="N12" s="37">
        <v>-0.35050512960609997</v>
      </c>
      <c r="O12" s="37">
        <v>6.6472597351660001E-2</v>
      </c>
      <c r="P12" s="37">
        <v>5.7366924800000003E-2</v>
      </c>
      <c r="Q12" s="37">
        <v>-8.9169469299999998E-2</v>
      </c>
      <c r="R12" s="37">
        <v>-0.143180744</v>
      </c>
      <c r="S12" s="3">
        <f t="shared" si="0"/>
        <v>-0.1749832885</v>
      </c>
      <c r="T12" s="37">
        <v>0.20882000000000001</v>
      </c>
      <c r="U12" s="37">
        <v>-0.58564000000000005</v>
      </c>
      <c r="V12" s="37">
        <v>-0.27501999999999999</v>
      </c>
      <c r="W12" s="27">
        <f t="shared" si="1"/>
        <v>5.5696107038434514E-3</v>
      </c>
      <c r="X12" s="3"/>
      <c r="Y12" s="19"/>
      <c r="AB12" s="37">
        <v>8.4504346861990001E-2</v>
      </c>
      <c r="AC12" s="37">
        <v>7.3338380248970006E-2</v>
      </c>
      <c r="AD12" s="37">
        <v>0.42847329483300001</v>
      </c>
    </row>
    <row r="13" spans="1:30" x14ac:dyDescent="0.2">
      <c r="A13">
        <v>18</v>
      </c>
      <c r="B13" s="49" t="s">
        <v>6</v>
      </c>
      <c r="C13" t="s">
        <v>73</v>
      </c>
      <c r="D13" t="s">
        <v>8</v>
      </c>
      <c r="E13" s="29" t="s">
        <v>51</v>
      </c>
      <c r="F13" s="29" t="s">
        <v>49</v>
      </c>
      <c r="G13" s="37">
        <v>0.28249502003799998</v>
      </c>
      <c r="H13" s="37">
        <v>0.3505172020126</v>
      </c>
      <c r="I13" s="37">
        <v>6.6497175608140002E-2</v>
      </c>
      <c r="J13" s="37">
        <v>0.28309660332800002</v>
      </c>
      <c r="K13" s="37">
        <v>0.34889035945199998</v>
      </c>
      <c r="L13" s="37">
        <v>6.7980706395000007E-2</v>
      </c>
      <c r="M13" s="37">
        <v>0.28420932133819998</v>
      </c>
      <c r="N13" s="37">
        <v>0.34783264789480001</v>
      </c>
      <c r="O13" s="37">
        <v>7.0775234300610002E-2</v>
      </c>
      <c r="P13" s="37">
        <v>5.7143376699999998E-2</v>
      </c>
      <c r="Q13" s="37">
        <v>-8.9485137300000003E-2</v>
      </c>
      <c r="R13" s="37">
        <v>0.142601956</v>
      </c>
      <c r="S13" s="3">
        <f t="shared" si="0"/>
        <v>0.1102601954</v>
      </c>
      <c r="T13" s="37">
        <v>0.20882000000000001</v>
      </c>
      <c r="U13" s="37">
        <v>-0.58564000000000005</v>
      </c>
      <c r="V13" s="37">
        <v>0.27501999999999999</v>
      </c>
      <c r="W13" s="27">
        <f t="shared" si="1"/>
        <v>5.5684819322775591E-3</v>
      </c>
      <c r="X13" s="3"/>
      <c r="Y13" s="19"/>
      <c r="AB13" s="37">
        <v>7.3338380248970006E-2</v>
      </c>
      <c r="AC13" s="37">
        <v>0.42847329483300001</v>
      </c>
      <c r="AD13" s="37">
        <v>8.4504346861990001E-2</v>
      </c>
    </row>
    <row r="14" spans="1:30" x14ac:dyDescent="0.2">
      <c r="A14">
        <v>24</v>
      </c>
      <c r="B14" s="49" t="s">
        <v>6</v>
      </c>
      <c r="C14" t="s">
        <v>73</v>
      </c>
      <c r="D14" t="s">
        <v>8</v>
      </c>
      <c r="E14" s="29" t="s">
        <v>49</v>
      </c>
      <c r="F14" s="29" t="s">
        <v>50</v>
      </c>
      <c r="G14" s="37">
        <v>0.28249502003799998</v>
      </c>
      <c r="H14" s="37">
        <v>-0.3505172020126</v>
      </c>
      <c r="I14" s="37">
        <v>-6.6497175608140002E-2</v>
      </c>
      <c r="J14" s="37">
        <v>0.28309660332800002</v>
      </c>
      <c r="K14" s="37">
        <v>-0.34889035945199998</v>
      </c>
      <c r="L14" s="37">
        <v>-6.7980706395000007E-2</v>
      </c>
      <c r="M14" s="37">
        <v>0.28420932133819998</v>
      </c>
      <c r="N14" s="37">
        <v>-0.34783264789480001</v>
      </c>
      <c r="O14" s="37">
        <v>-7.0775234300610002E-2</v>
      </c>
      <c r="P14" s="37">
        <v>5.7143376699999998E-2</v>
      </c>
      <c r="Q14" s="37">
        <v>8.9485137300000003E-2</v>
      </c>
      <c r="R14" s="37">
        <v>-0.142601956</v>
      </c>
      <c r="S14" s="3">
        <f t="shared" si="0"/>
        <v>4.0265579999999856E-3</v>
      </c>
      <c r="T14" s="37">
        <v>0.20882000000000001</v>
      </c>
      <c r="U14" s="37">
        <v>0.58564000000000005</v>
      </c>
      <c r="V14" s="37">
        <v>-0.27501999999999999</v>
      </c>
      <c r="W14" s="27">
        <f t="shared" si="1"/>
        <v>5.5684819322775591E-3</v>
      </c>
      <c r="X14" s="3"/>
      <c r="Y14" s="19"/>
      <c r="AB14" s="37">
        <v>-8.4504346861990001E-2</v>
      </c>
      <c r="AC14" s="37">
        <v>7.3338380248970006E-2</v>
      </c>
      <c r="AD14" s="37">
        <v>-0.42847329483300001</v>
      </c>
    </row>
    <row r="15" spans="1:30" x14ac:dyDescent="0.2">
      <c r="A15">
        <v>109</v>
      </c>
      <c r="B15" s="49" t="s">
        <v>4</v>
      </c>
      <c r="C15" t="s">
        <v>75</v>
      </c>
      <c r="D15" t="s">
        <v>26</v>
      </c>
      <c r="E15" s="29" t="s">
        <v>47</v>
      </c>
      <c r="F15" s="29" t="s">
        <v>50</v>
      </c>
      <c r="G15" s="37">
        <v>0.40045137939570002</v>
      </c>
      <c r="H15" s="37">
        <v>-2.7211774589039998E-2</v>
      </c>
      <c r="I15" s="37">
        <v>-9.8230359657869998E-2</v>
      </c>
      <c r="J15" s="37">
        <v>0.40093373891400003</v>
      </c>
      <c r="K15" s="37">
        <v>-2.4070669991E-2</v>
      </c>
      <c r="L15" s="37">
        <v>-9.7523295844999996E-2</v>
      </c>
      <c r="M15" s="37">
        <v>0.40153921897229999</v>
      </c>
      <c r="N15" s="37">
        <v>-2.1279805788590001E-2</v>
      </c>
      <c r="O15" s="37">
        <v>-9.6947484798220004E-2</v>
      </c>
      <c r="P15" s="37">
        <v>3.6261319200000003E-2</v>
      </c>
      <c r="Q15" s="37">
        <v>0.197732293</v>
      </c>
      <c r="R15" s="37">
        <v>4.2762495300000002E-2</v>
      </c>
      <c r="S15" s="3">
        <f t="shared" si="0"/>
        <v>0.27675610750000001</v>
      </c>
      <c r="T15" s="37">
        <v>-0.68933999999999995</v>
      </c>
      <c r="U15" s="37">
        <v>0.60919999999999996</v>
      </c>
      <c r="V15" s="37">
        <v>-0.15379000000000001</v>
      </c>
      <c r="W15" s="27">
        <f t="shared" si="1"/>
        <v>4.7795674647114665E-3</v>
      </c>
      <c r="X15" s="3"/>
      <c r="Y15" s="19"/>
      <c r="AB15" s="37">
        <v>0.56798000000000004</v>
      </c>
      <c r="AC15" s="37">
        <v>0.78310000000000002</v>
      </c>
      <c r="AD15" s="37">
        <v>0.84889000000000003</v>
      </c>
    </row>
    <row r="16" spans="1:30" x14ac:dyDescent="0.2">
      <c r="A16">
        <v>111</v>
      </c>
      <c r="B16" s="49" t="s">
        <v>6</v>
      </c>
      <c r="C16" t="s">
        <v>75</v>
      </c>
      <c r="D16" t="s">
        <v>26</v>
      </c>
      <c r="E16" s="29" t="s">
        <v>52</v>
      </c>
      <c r="F16" s="29" t="s">
        <v>51</v>
      </c>
      <c r="G16" s="37">
        <v>0.40045137939570002</v>
      </c>
      <c r="H16" s="37">
        <v>2.7211774589039998E-2</v>
      </c>
      <c r="I16" s="37">
        <v>9.8230359657869998E-2</v>
      </c>
      <c r="J16" s="37">
        <v>0.40093373891400003</v>
      </c>
      <c r="K16" s="37">
        <v>2.4070669991E-2</v>
      </c>
      <c r="L16" s="37">
        <v>9.7523295844999996E-2</v>
      </c>
      <c r="M16" s="37">
        <v>0.40153921897229999</v>
      </c>
      <c r="N16" s="37">
        <v>2.1279805788590001E-2</v>
      </c>
      <c r="O16" s="37">
        <v>9.6947484798220004E-2</v>
      </c>
      <c r="P16" s="37">
        <v>3.6261319200000003E-2</v>
      </c>
      <c r="Q16" s="37">
        <v>-0.197732293</v>
      </c>
      <c r="R16" s="37">
        <v>-4.2762495300000002E-2</v>
      </c>
      <c r="S16" s="3">
        <f t="shared" si="0"/>
        <v>-0.20423346910000001</v>
      </c>
      <c r="T16" s="37">
        <v>-0.68933999999999995</v>
      </c>
      <c r="U16" s="37">
        <v>-0.60919999999999996</v>
      </c>
      <c r="V16" s="37">
        <v>0.15379000000000001</v>
      </c>
      <c r="W16" s="27">
        <f t="shared" si="1"/>
        <v>4.7795674647114665E-3</v>
      </c>
      <c r="X16" s="3"/>
      <c r="Y16" s="19"/>
      <c r="AB16" s="37">
        <v>0.43202000000000002</v>
      </c>
      <c r="AC16" s="37">
        <v>0.21690000000000001</v>
      </c>
      <c r="AD16" s="37">
        <v>0.84889000000000003</v>
      </c>
    </row>
    <row r="17" spans="1:30" x14ac:dyDescent="0.2">
      <c r="A17">
        <v>110</v>
      </c>
      <c r="B17" s="49" t="s">
        <v>6</v>
      </c>
      <c r="C17" t="s">
        <v>75</v>
      </c>
      <c r="D17" t="s">
        <v>26</v>
      </c>
      <c r="E17" s="29" t="s">
        <v>47</v>
      </c>
      <c r="F17" s="29" t="s">
        <v>51</v>
      </c>
      <c r="G17" s="37">
        <v>-0.40153313749460001</v>
      </c>
      <c r="H17" s="37">
        <v>2.1290876842760001E-2</v>
      </c>
      <c r="I17" s="37">
        <v>-9.6947182615140001E-2</v>
      </c>
      <c r="J17" s="37">
        <v>-0.40093373891400003</v>
      </c>
      <c r="K17" s="37">
        <v>2.4070669991E-2</v>
      </c>
      <c r="L17" s="37">
        <v>-9.7523295844999996E-2</v>
      </c>
      <c r="M17" s="37">
        <v>-0.40045379677990001</v>
      </c>
      <c r="N17" s="37">
        <v>2.7211401491179999E-2</v>
      </c>
      <c r="O17" s="37">
        <v>-9.8225975902899998E-2</v>
      </c>
      <c r="P17" s="37">
        <v>3.5978023800000002E-2</v>
      </c>
      <c r="Q17" s="37">
        <v>0.19735082200000001</v>
      </c>
      <c r="R17" s="37">
        <v>-4.2626442899999999E-2</v>
      </c>
      <c r="S17" s="3">
        <f t="shared" si="0"/>
        <v>0.19070240290000001</v>
      </c>
      <c r="T17" s="37">
        <v>-0.68933999999999995</v>
      </c>
      <c r="U17" s="37">
        <v>0.60919999999999996</v>
      </c>
      <c r="V17" s="37">
        <v>0.15379000000000001</v>
      </c>
      <c r="W17" s="27">
        <f t="shared" si="1"/>
        <v>4.7786973367367385E-3</v>
      </c>
      <c r="X17" s="3"/>
      <c r="Y17" s="19"/>
      <c r="AB17" s="37">
        <v>0.56798000000000004</v>
      </c>
      <c r="AC17" s="37">
        <v>0.21690000000000001</v>
      </c>
      <c r="AD17" s="37">
        <v>0.15110999999999999</v>
      </c>
    </row>
    <row r="18" spans="1:30" x14ac:dyDescent="0.2">
      <c r="A18">
        <v>112</v>
      </c>
      <c r="B18" s="49" t="s">
        <v>6</v>
      </c>
      <c r="C18" t="s">
        <v>75</v>
      </c>
      <c r="D18" t="s">
        <v>26</v>
      </c>
      <c r="E18" s="29" t="s">
        <v>52</v>
      </c>
      <c r="F18" s="29" t="s">
        <v>50</v>
      </c>
      <c r="G18" s="37">
        <v>-0.40153313749460001</v>
      </c>
      <c r="H18" s="37">
        <v>-2.1290876842760001E-2</v>
      </c>
      <c r="I18" s="37">
        <v>9.6947182615140001E-2</v>
      </c>
      <c r="J18" s="37">
        <v>-0.40093373891400003</v>
      </c>
      <c r="K18" s="37">
        <v>-2.4070669991E-2</v>
      </c>
      <c r="L18" s="37">
        <v>9.7523295844999996E-2</v>
      </c>
      <c r="M18" s="37">
        <v>-0.40045379677990001</v>
      </c>
      <c r="N18" s="37">
        <v>-2.7211401491179999E-2</v>
      </c>
      <c r="O18" s="37">
        <v>9.8225975902899998E-2</v>
      </c>
      <c r="P18" s="37">
        <v>3.5978023800000002E-2</v>
      </c>
      <c r="Q18" s="37">
        <v>-0.19735082200000001</v>
      </c>
      <c r="R18" s="37">
        <v>4.2626442899999999E-2</v>
      </c>
      <c r="S18" s="3">
        <f t="shared" si="0"/>
        <v>-0.11874635529999999</v>
      </c>
      <c r="T18" s="37">
        <v>-0.68933999999999995</v>
      </c>
      <c r="U18" s="37">
        <v>-0.60919999999999996</v>
      </c>
      <c r="V18" s="37">
        <v>-0.15379000000000001</v>
      </c>
      <c r="W18" s="27">
        <f t="shared" si="1"/>
        <v>4.7786973367367385E-3</v>
      </c>
      <c r="X18" s="3"/>
      <c r="Y18" s="19"/>
      <c r="AB18" s="37">
        <v>0.43202000000000002</v>
      </c>
      <c r="AC18" s="37">
        <v>0.78310000000000002</v>
      </c>
      <c r="AD18" s="37">
        <v>0.15110999999999999</v>
      </c>
    </row>
    <row r="19" spans="1:30" x14ac:dyDescent="0.2">
      <c r="A19">
        <v>43</v>
      </c>
      <c r="B19" s="49" t="s">
        <v>6</v>
      </c>
      <c r="C19" t="s">
        <v>73</v>
      </c>
      <c r="D19" t="s">
        <v>8</v>
      </c>
      <c r="E19" s="29" t="s">
        <v>52</v>
      </c>
      <c r="F19" s="29" t="s">
        <v>49</v>
      </c>
      <c r="G19" s="37">
        <v>-0.29270538740390001</v>
      </c>
      <c r="H19" s="37">
        <v>-6.3771607351699997E-2</v>
      </c>
      <c r="I19" s="37">
        <v>0.3371772761547</v>
      </c>
      <c r="J19" s="37">
        <v>-0.29370157015300002</v>
      </c>
      <c r="K19" s="37">
        <v>-6.8090464276000004E-2</v>
      </c>
      <c r="L19" s="37">
        <v>0.34144588627900002</v>
      </c>
      <c r="M19" s="37">
        <v>-0.2956179489397</v>
      </c>
      <c r="N19" s="37">
        <v>-7.3816933832650006E-2</v>
      </c>
      <c r="O19" s="37">
        <v>0.34673486649099999</v>
      </c>
      <c r="P19" s="37">
        <v>-9.7085384499999997E-2</v>
      </c>
      <c r="Q19" s="37">
        <v>-0.33484421599999997</v>
      </c>
      <c r="R19" s="37">
        <v>0.31858634499999999</v>
      </c>
      <c r="S19" s="3">
        <f t="shared" si="0"/>
        <v>-0.11334325549999996</v>
      </c>
      <c r="T19" s="37">
        <v>0.11167000000000001</v>
      </c>
      <c r="U19" s="37">
        <v>0.17598</v>
      </c>
      <c r="V19" s="37">
        <v>0.48552000000000001</v>
      </c>
      <c r="W19" s="27">
        <f t="shared" si="1"/>
        <v>4.5659278768252374E-3</v>
      </c>
      <c r="X19" s="3"/>
      <c r="Y19" s="19"/>
      <c r="AB19" s="37">
        <v>0.84889000000000003</v>
      </c>
      <c r="AC19" s="37">
        <v>0.56798000000000004</v>
      </c>
      <c r="AD19" s="37">
        <v>0.78310000000000002</v>
      </c>
    </row>
    <row r="20" spans="1:30" x14ac:dyDescent="0.2">
      <c r="A20">
        <v>47</v>
      </c>
      <c r="B20" s="49" t="s">
        <v>6</v>
      </c>
      <c r="C20" t="s">
        <v>73</v>
      </c>
      <c r="D20" t="s">
        <v>8</v>
      </c>
      <c r="E20" s="29" t="s">
        <v>47</v>
      </c>
      <c r="F20" s="29" t="s">
        <v>49</v>
      </c>
      <c r="G20" s="37">
        <v>-0.29270538740390001</v>
      </c>
      <c r="H20" s="37">
        <v>6.3771607351699997E-2</v>
      </c>
      <c r="I20" s="37">
        <v>-0.3371772761547</v>
      </c>
      <c r="J20" s="37">
        <v>-0.29370157015300002</v>
      </c>
      <c r="K20" s="37">
        <v>6.8090464276000004E-2</v>
      </c>
      <c r="L20" s="37">
        <v>-0.34144588627900002</v>
      </c>
      <c r="M20" s="37">
        <v>-0.2956179489397</v>
      </c>
      <c r="N20" s="37">
        <v>7.3816933832650006E-2</v>
      </c>
      <c r="O20" s="37">
        <v>-0.34673486649099999</v>
      </c>
      <c r="P20" s="37">
        <v>-9.7085384499999997E-2</v>
      </c>
      <c r="Q20" s="37">
        <v>0.33484421599999997</v>
      </c>
      <c r="R20" s="37">
        <v>-0.31858634499999999</v>
      </c>
      <c r="S20" s="3">
        <f t="shared" si="0"/>
        <v>-8.0827513500000003E-2</v>
      </c>
      <c r="T20" s="37">
        <v>0.11167000000000001</v>
      </c>
      <c r="U20" s="37">
        <v>-0.17598</v>
      </c>
      <c r="V20" s="37">
        <v>-0.48552000000000001</v>
      </c>
      <c r="W20" s="27">
        <f t="shared" si="1"/>
        <v>4.5659278768252374E-3</v>
      </c>
      <c r="X20" s="3"/>
      <c r="Y20" s="19"/>
      <c r="AB20" s="37">
        <v>0.78310000000000002</v>
      </c>
      <c r="AC20" s="37">
        <v>0.84889000000000003</v>
      </c>
      <c r="AD20" s="37">
        <v>0.56798000000000004</v>
      </c>
    </row>
    <row r="21" spans="1:30" x14ac:dyDescent="0.2">
      <c r="A21">
        <v>41</v>
      </c>
      <c r="B21" s="49" t="s">
        <v>6</v>
      </c>
      <c r="C21" t="s">
        <v>73</v>
      </c>
      <c r="D21" t="s">
        <v>8</v>
      </c>
      <c r="E21" s="29" t="s">
        <v>52</v>
      </c>
      <c r="F21" s="29" t="s">
        <v>48</v>
      </c>
      <c r="G21" s="37">
        <v>0.29561300959030001</v>
      </c>
      <c r="H21" s="37">
        <v>7.3799636006040004E-2</v>
      </c>
      <c r="I21" s="37">
        <v>0.3467236892867</v>
      </c>
      <c r="J21" s="37">
        <v>0.29370157015300002</v>
      </c>
      <c r="K21" s="37">
        <v>6.8090464276000004E-2</v>
      </c>
      <c r="L21" s="37">
        <v>0.34144588627900002</v>
      </c>
      <c r="M21" s="37">
        <v>0.29269113262739999</v>
      </c>
      <c r="N21" s="37">
        <v>6.3736932559569998E-2</v>
      </c>
      <c r="O21" s="37">
        <v>0.33716218452140001</v>
      </c>
      <c r="P21" s="37">
        <v>-9.7395898800000005E-2</v>
      </c>
      <c r="Q21" s="37">
        <v>-0.33542344800000001</v>
      </c>
      <c r="R21" s="37">
        <v>-0.31871682600000001</v>
      </c>
      <c r="S21" s="3">
        <f t="shared" si="0"/>
        <v>-0.75153617280000007</v>
      </c>
      <c r="T21" s="37">
        <v>0.11167000000000001</v>
      </c>
      <c r="U21" s="37">
        <v>0.17598</v>
      </c>
      <c r="V21" s="37">
        <v>-0.48552000000000001</v>
      </c>
      <c r="W21" s="27">
        <f t="shared" si="1"/>
        <v>4.5619886832750766E-3</v>
      </c>
      <c r="X21" s="3"/>
      <c r="Y21" s="19"/>
      <c r="AB21" s="37">
        <v>0.15110999999999999</v>
      </c>
      <c r="AC21" s="37">
        <v>0.43202000000000002</v>
      </c>
      <c r="AD21" s="37">
        <v>0.78310000000000002</v>
      </c>
    </row>
    <row r="22" spans="1:30" x14ac:dyDescent="0.2">
      <c r="A22">
        <v>45</v>
      </c>
      <c r="B22" s="49" t="s">
        <v>6</v>
      </c>
      <c r="C22" t="s">
        <v>73</v>
      </c>
      <c r="D22" t="s">
        <v>8</v>
      </c>
      <c r="E22" s="29" t="s">
        <v>47</v>
      </c>
      <c r="F22" s="29" t="s">
        <v>48</v>
      </c>
      <c r="G22" s="37">
        <v>0.29561300959030001</v>
      </c>
      <c r="H22" s="37">
        <v>-7.3799636006040004E-2</v>
      </c>
      <c r="I22" s="37">
        <v>-0.3467236892867</v>
      </c>
      <c r="J22" s="37">
        <v>0.29370157015300002</v>
      </c>
      <c r="K22" s="37">
        <v>-6.8090464276000004E-2</v>
      </c>
      <c r="L22" s="37">
        <v>-0.34144588627900002</v>
      </c>
      <c r="M22" s="37">
        <v>0.29269113262739999</v>
      </c>
      <c r="N22" s="37">
        <v>-6.3736932559569998E-2</v>
      </c>
      <c r="O22" s="37">
        <v>-0.33716218452140001</v>
      </c>
      <c r="P22" s="37">
        <v>-9.7395898800000005E-2</v>
      </c>
      <c r="Q22" s="37">
        <v>0.33542344800000001</v>
      </c>
      <c r="R22" s="37">
        <v>0.31871682600000001</v>
      </c>
      <c r="S22" s="3">
        <f t="shared" si="0"/>
        <v>0.55674437520000009</v>
      </c>
      <c r="T22" s="37">
        <v>0.11167000000000001</v>
      </c>
      <c r="U22" s="37">
        <v>-0.17598</v>
      </c>
      <c r="V22" s="37">
        <v>0.48552000000000001</v>
      </c>
      <c r="W22" s="27">
        <f t="shared" si="1"/>
        <v>4.5619886832750766E-3</v>
      </c>
      <c r="X22" s="3"/>
      <c r="Y22" s="19"/>
      <c r="AB22" s="37">
        <v>0.21690000000000001</v>
      </c>
      <c r="AC22" s="37">
        <v>0.84889000000000003</v>
      </c>
      <c r="AD22" s="37">
        <v>0.43202000000000002</v>
      </c>
    </row>
    <row r="23" spans="1:30" x14ac:dyDescent="0.2">
      <c r="A23">
        <v>37</v>
      </c>
      <c r="B23" s="49" t="s">
        <v>4</v>
      </c>
      <c r="C23" t="s">
        <v>73</v>
      </c>
      <c r="D23" t="s">
        <v>8</v>
      </c>
      <c r="E23" s="29" t="s">
        <v>47</v>
      </c>
      <c r="F23" s="29" t="s">
        <v>50</v>
      </c>
      <c r="G23" s="37">
        <v>6.737781095341E-2</v>
      </c>
      <c r="H23" s="37">
        <v>0.33604720612819999</v>
      </c>
      <c r="I23" s="37">
        <v>0.29142665641490001</v>
      </c>
      <c r="J23" s="37">
        <v>6.8090464276000004E-2</v>
      </c>
      <c r="K23" s="37">
        <v>0.34144588627900002</v>
      </c>
      <c r="L23" s="37">
        <v>0.29370157015300002</v>
      </c>
      <c r="M23" s="37">
        <v>7.0032528212880002E-2</v>
      </c>
      <c r="N23" s="37">
        <v>0.34726223813590001</v>
      </c>
      <c r="O23" s="37">
        <v>0.29656684881130002</v>
      </c>
      <c r="P23" s="37">
        <v>8.8490575299999999E-2</v>
      </c>
      <c r="Q23" s="37">
        <v>0.37383440000000001</v>
      </c>
      <c r="R23" s="37">
        <v>0.17133974699999999</v>
      </c>
      <c r="S23" s="3">
        <f t="shared" si="0"/>
        <v>0.63366472230000004</v>
      </c>
      <c r="T23" s="37">
        <v>-7.5811000000000003E-2</v>
      </c>
      <c r="U23" s="37">
        <v>0.31041999999999997</v>
      </c>
      <c r="V23" s="37">
        <v>-0.23080999999999999</v>
      </c>
      <c r="W23" s="27">
        <f t="shared" si="1"/>
        <v>3.7527627944720669E-3</v>
      </c>
      <c r="X23" s="3"/>
      <c r="Y23" s="19"/>
      <c r="AB23" s="37">
        <v>0.84889000000000003</v>
      </c>
      <c r="AC23" s="37">
        <v>0.43202000000000002</v>
      </c>
      <c r="AD23" s="37">
        <v>0.21690000000000001</v>
      </c>
    </row>
    <row r="24" spans="1:30" x14ac:dyDescent="0.2">
      <c r="A24">
        <v>39</v>
      </c>
      <c r="B24" s="49" t="s">
        <v>6</v>
      </c>
      <c r="C24" t="s">
        <v>73</v>
      </c>
      <c r="D24" t="s">
        <v>8</v>
      </c>
      <c r="E24" s="29" t="s">
        <v>52</v>
      </c>
      <c r="F24" s="29" t="s">
        <v>51</v>
      </c>
      <c r="G24" s="37">
        <v>6.737781095341E-2</v>
      </c>
      <c r="H24" s="37">
        <v>-0.33604720612819999</v>
      </c>
      <c r="I24" s="37">
        <v>-0.29142665641490001</v>
      </c>
      <c r="J24" s="37">
        <v>6.8090464276000004E-2</v>
      </c>
      <c r="K24" s="37">
        <v>-0.34144588627900002</v>
      </c>
      <c r="L24" s="37">
        <v>-0.29370157015300002</v>
      </c>
      <c r="M24" s="37">
        <v>7.0032528212880002E-2</v>
      </c>
      <c r="N24" s="37">
        <v>-0.34726223813590001</v>
      </c>
      <c r="O24" s="37">
        <v>-0.29656684881130002</v>
      </c>
      <c r="P24" s="37">
        <v>8.8490575299999999E-2</v>
      </c>
      <c r="Q24" s="37">
        <v>-0.37383440000000001</v>
      </c>
      <c r="R24" s="37">
        <v>-0.17133974699999999</v>
      </c>
      <c r="S24" s="3">
        <f t="shared" si="0"/>
        <v>-0.45668357170000001</v>
      </c>
      <c r="T24" s="37">
        <v>-7.5811000000000003E-2</v>
      </c>
      <c r="U24" s="37">
        <v>-0.31041999999999997</v>
      </c>
      <c r="V24" s="37">
        <v>0.23080999999999999</v>
      </c>
      <c r="W24" s="27">
        <f t="shared" si="1"/>
        <v>3.7527627944720669E-3</v>
      </c>
      <c r="X24" s="3"/>
      <c r="Y24" s="19"/>
      <c r="AB24" s="37">
        <v>0.21690000000000001</v>
      </c>
      <c r="AC24" s="37">
        <v>0.15110999999999999</v>
      </c>
      <c r="AD24" s="37">
        <v>0.56798000000000004</v>
      </c>
    </row>
    <row r="25" spans="1:30" x14ac:dyDescent="0.2">
      <c r="A25">
        <v>38</v>
      </c>
      <c r="B25" s="49" t="s">
        <v>6</v>
      </c>
      <c r="C25" t="s">
        <v>73</v>
      </c>
      <c r="D25" t="s">
        <v>8</v>
      </c>
      <c r="E25" s="29" t="s">
        <v>47</v>
      </c>
      <c r="F25" s="29" t="s">
        <v>51</v>
      </c>
      <c r="G25" s="37">
        <v>-7.0039176058109998E-2</v>
      </c>
      <c r="H25" s="37">
        <v>-0.34725543684530003</v>
      </c>
      <c r="I25" s="37">
        <v>0.29658268481220001</v>
      </c>
      <c r="J25" s="37">
        <v>-6.8090464276000004E-2</v>
      </c>
      <c r="K25" s="37">
        <v>-0.34144588627900002</v>
      </c>
      <c r="L25" s="37">
        <v>0.29370157015300002</v>
      </c>
      <c r="M25" s="37">
        <v>-6.7367745997850004E-2</v>
      </c>
      <c r="N25" s="37">
        <v>-0.33603233779219999</v>
      </c>
      <c r="O25" s="37">
        <v>0.2914315725469</v>
      </c>
      <c r="P25" s="37">
        <v>8.9047668699999999E-2</v>
      </c>
      <c r="Q25" s="37">
        <v>0.37410330200000003</v>
      </c>
      <c r="R25" s="37">
        <v>-0.17170374199999999</v>
      </c>
      <c r="S25" s="3">
        <f t="shared" si="0"/>
        <v>0.29144722870000001</v>
      </c>
      <c r="T25" s="37">
        <v>-7.5811000000000003E-2</v>
      </c>
      <c r="U25" s="37">
        <v>0.31041999999999997</v>
      </c>
      <c r="V25" s="37">
        <v>0.23080999999999999</v>
      </c>
      <c r="W25" s="27">
        <f t="shared" si="1"/>
        <v>3.7504626977441519E-3</v>
      </c>
      <c r="X25" s="3"/>
      <c r="Y25" s="19"/>
      <c r="AB25" s="37">
        <v>0.15110999999999999</v>
      </c>
      <c r="AC25" s="37">
        <v>0.56798000000000004</v>
      </c>
      <c r="AD25" s="37">
        <v>0.21690000000000001</v>
      </c>
    </row>
    <row r="26" spans="1:30" x14ac:dyDescent="0.2">
      <c r="A26">
        <v>40</v>
      </c>
      <c r="B26" s="49" t="s">
        <v>6</v>
      </c>
      <c r="C26" t="s">
        <v>73</v>
      </c>
      <c r="D26" t="s">
        <v>8</v>
      </c>
      <c r="E26" s="29" t="s">
        <v>52</v>
      </c>
      <c r="F26" s="29" t="s">
        <v>50</v>
      </c>
      <c r="G26" s="37">
        <v>-7.0039176058109998E-2</v>
      </c>
      <c r="H26" s="37">
        <v>0.34725543684530003</v>
      </c>
      <c r="I26" s="37">
        <v>-0.29658268481220001</v>
      </c>
      <c r="J26" s="37">
        <v>-6.8090464276000004E-2</v>
      </c>
      <c r="K26" s="37">
        <v>0.34144588627900002</v>
      </c>
      <c r="L26" s="37">
        <v>-0.29370157015300002</v>
      </c>
      <c r="M26" s="37">
        <v>-6.7367745997850004E-2</v>
      </c>
      <c r="N26" s="37">
        <v>0.33603233779219999</v>
      </c>
      <c r="O26" s="37">
        <v>-0.2914315725469</v>
      </c>
      <c r="P26" s="37">
        <v>8.9047668699999999E-2</v>
      </c>
      <c r="Q26" s="37">
        <v>-0.37410330200000003</v>
      </c>
      <c r="R26" s="37">
        <v>0.17170374199999999</v>
      </c>
      <c r="S26" s="3">
        <f t="shared" si="0"/>
        <v>-0.11335189130000006</v>
      </c>
      <c r="T26" s="37">
        <v>-7.5811000000000003E-2</v>
      </c>
      <c r="U26" s="37">
        <v>-0.31041999999999997</v>
      </c>
      <c r="V26" s="37">
        <v>-0.23080999999999999</v>
      </c>
      <c r="W26" s="27">
        <f t="shared" si="1"/>
        <v>3.7504626977441519E-3</v>
      </c>
      <c r="X26" s="3"/>
      <c r="Y26" s="19"/>
      <c r="AB26" s="37">
        <v>0.78310000000000002</v>
      </c>
      <c r="AC26" s="37">
        <v>0.15110999999999999</v>
      </c>
      <c r="AD26" s="37">
        <v>0.43202000000000002</v>
      </c>
    </row>
    <row r="27" spans="1:30" x14ac:dyDescent="0.2">
      <c r="A27">
        <v>5</v>
      </c>
      <c r="B27" s="49" t="s">
        <v>6</v>
      </c>
      <c r="C27" t="s">
        <v>76</v>
      </c>
      <c r="D27" t="s">
        <v>8</v>
      </c>
      <c r="E27" s="29" t="s">
        <v>52</v>
      </c>
      <c r="F27" s="29" t="s">
        <v>48</v>
      </c>
      <c r="G27" s="37">
        <v>-7.3796631769020002E-2</v>
      </c>
      <c r="H27" s="37">
        <v>0.4292902875031</v>
      </c>
      <c r="I27" s="37">
        <v>-8.8815818323890003E-2</v>
      </c>
      <c r="J27" s="37">
        <v>-7.3338380248999996E-2</v>
      </c>
      <c r="K27" s="37">
        <v>0.42847329483300001</v>
      </c>
      <c r="L27" s="37">
        <v>-8.4504346861999993E-2</v>
      </c>
      <c r="M27" s="37">
        <v>-7.310769227932E-2</v>
      </c>
      <c r="N27" s="37">
        <v>0.42747268872170002</v>
      </c>
      <c r="O27" s="37">
        <v>-8.0815386990299998E-2</v>
      </c>
      <c r="P27" s="37">
        <v>2.2964649699999999E-2</v>
      </c>
      <c r="Q27" s="37">
        <v>-6.0586625999999998E-2</v>
      </c>
      <c r="R27" s="37">
        <v>0.26668104399999998</v>
      </c>
      <c r="S27" s="3">
        <f t="shared" si="0"/>
        <v>0.22905906769999998</v>
      </c>
      <c r="T27" s="37">
        <v>1.0361</v>
      </c>
      <c r="U27" s="37">
        <v>-0.45158999999999999</v>
      </c>
      <c r="V27" s="37">
        <v>1.3898000000000001E-2</v>
      </c>
      <c r="W27" s="27">
        <f t="shared" si="1"/>
        <v>2.9499529470917865E-3</v>
      </c>
      <c r="X27" s="3"/>
      <c r="Y27" s="19"/>
      <c r="AB27" s="37">
        <v>0.48572669156999998</v>
      </c>
      <c r="AC27" s="37">
        <v>-0.12862502572500001</v>
      </c>
      <c r="AD27" s="37">
        <v>-0.116589257219</v>
      </c>
    </row>
    <row r="28" spans="1:30" x14ac:dyDescent="0.2">
      <c r="A28">
        <v>9</v>
      </c>
      <c r="B28" s="49" t="s">
        <v>6</v>
      </c>
      <c r="C28" t="s">
        <v>76</v>
      </c>
      <c r="D28" t="s">
        <v>8</v>
      </c>
      <c r="E28" s="29" t="s">
        <v>47</v>
      </c>
      <c r="F28" s="29" t="s">
        <v>48</v>
      </c>
      <c r="G28" s="37">
        <v>-7.3796631769020002E-2</v>
      </c>
      <c r="H28" s="37">
        <v>-0.4292902875031</v>
      </c>
      <c r="I28" s="37">
        <v>8.8815818323890003E-2</v>
      </c>
      <c r="J28" s="37">
        <v>-7.3338380248999996E-2</v>
      </c>
      <c r="K28" s="37">
        <v>-0.42847329483300001</v>
      </c>
      <c r="L28" s="37">
        <v>8.4504346861999993E-2</v>
      </c>
      <c r="M28" s="37">
        <v>-7.310769227932E-2</v>
      </c>
      <c r="N28" s="37">
        <v>-0.42747268872170002</v>
      </c>
      <c r="O28" s="37">
        <v>8.0815386990299998E-2</v>
      </c>
      <c r="P28" s="37">
        <v>2.2964649699999999E-2</v>
      </c>
      <c r="Q28" s="37">
        <v>6.0586625999999998E-2</v>
      </c>
      <c r="R28" s="37">
        <v>-0.26668104399999998</v>
      </c>
      <c r="S28" s="3">
        <f t="shared" si="0"/>
        <v>-0.1831297683</v>
      </c>
      <c r="T28" s="37">
        <v>1.0361</v>
      </c>
      <c r="U28" s="37">
        <v>0.45158999999999999</v>
      </c>
      <c r="V28" s="37">
        <v>-1.3898000000000001E-2</v>
      </c>
      <c r="W28" s="27">
        <f t="shared" si="1"/>
        <v>2.9499529470917865E-3</v>
      </c>
      <c r="X28" s="3"/>
      <c r="Y28" s="19"/>
      <c r="AB28" s="37">
        <v>-0.48572669156999998</v>
      </c>
      <c r="AC28" s="37">
        <v>0.12862502572500001</v>
      </c>
      <c r="AD28" s="37">
        <v>-0.116589257219</v>
      </c>
    </row>
    <row r="29" spans="1:30" x14ac:dyDescent="0.2">
      <c r="A29">
        <v>7</v>
      </c>
      <c r="B29" s="49" t="s">
        <v>6</v>
      </c>
      <c r="C29" t="s">
        <v>76</v>
      </c>
      <c r="D29" t="s">
        <v>8</v>
      </c>
      <c r="E29" s="29" t="s">
        <v>52</v>
      </c>
      <c r="F29" s="29" t="s">
        <v>49</v>
      </c>
      <c r="G29" s="37">
        <v>7.3113149196159993E-2</v>
      </c>
      <c r="H29" s="37">
        <v>-0.42747105062989998</v>
      </c>
      <c r="I29" s="37">
        <v>-8.0827422451580005E-2</v>
      </c>
      <c r="J29" s="37">
        <v>7.3338380248999996E-2</v>
      </c>
      <c r="K29" s="37">
        <v>-0.42847329483300001</v>
      </c>
      <c r="L29" s="37">
        <v>-8.4504346861999993E-2</v>
      </c>
      <c r="M29" s="37">
        <v>7.3798980523070004E-2</v>
      </c>
      <c r="N29" s="37">
        <v>-0.42929335736430002</v>
      </c>
      <c r="O29" s="37">
        <v>-8.8820639350569996E-2</v>
      </c>
      <c r="P29" s="37">
        <v>2.28610442E-2</v>
      </c>
      <c r="Q29" s="37">
        <v>-6.07435578E-2</v>
      </c>
      <c r="R29" s="37">
        <v>-0.26644056300000002</v>
      </c>
      <c r="S29" s="3">
        <f t="shared" si="0"/>
        <v>-0.30432307660000002</v>
      </c>
      <c r="T29" s="37">
        <v>1.0361</v>
      </c>
      <c r="U29" s="37">
        <v>-0.45158999999999999</v>
      </c>
      <c r="V29" s="37">
        <v>-1.3898000000000001E-2</v>
      </c>
      <c r="W29" s="27">
        <f t="shared" si="1"/>
        <v>2.9478117953788247E-3</v>
      </c>
      <c r="X29" s="3"/>
      <c r="Y29" s="19"/>
      <c r="AB29" s="37">
        <v>0.48572669156999998</v>
      </c>
      <c r="AC29" s="37">
        <v>0.12862502572500001</v>
      </c>
      <c r="AD29" s="37">
        <v>0.116589257219</v>
      </c>
    </row>
    <row r="30" spans="1:30" x14ac:dyDescent="0.2">
      <c r="A30">
        <v>11</v>
      </c>
      <c r="B30" s="49" t="s">
        <v>6</v>
      </c>
      <c r="C30" t="s">
        <v>76</v>
      </c>
      <c r="D30" t="s">
        <v>8</v>
      </c>
      <c r="E30" s="29" t="s">
        <v>47</v>
      </c>
      <c r="F30" s="29" t="s">
        <v>49</v>
      </c>
      <c r="G30" s="37">
        <v>7.3113149196159993E-2</v>
      </c>
      <c r="H30" s="37">
        <v>0.42747105062989998</v>
      </c>
      <c r="I30" s="37">
        <v>8.0827422451580005E-2</v>
      </c>
      <c r="J30" s="37">
        <v>7.3338380248999996E-2</v>
      </c>
      <c r="K30" s="37">
        <v>0.42847329483300001</v>
      </c>
      <c r="L30" s="37">
        <v>8.4504346861999993E-2</v>
      </c>
      <c r="M30" s="37">
        <v>7.3798980523070004E-2</v>
      </c>
      <c r="N30" s="37">
        <v>0.42929335736430002</v>
      </c>
      <c r="O30" s="37">
        <v>8.8820639350569996E-2</v>
      </c>
      <c r="P30" s="37">
        <v>2.28610442E-2</v>
      </c>
      <c r="Q30" s="37">
        <v>6.07435578E-2</v>
      </c>
      <c r="R30" s="37">
        <v>0.26644056300000002</v>
      </c>
      <c r="S30" s="3">
        <f t="shared" si="0"/>
        <v>0.35004516500000005</v>
      </c>
      <c r="T30" s="37">
        <v>1.0361</v>
      </c>
      <c r="U30" s="37">
        <v>0.45158999999999999</v>
      </c>
      <c r="V30" s="37">
        <v>1.3898000000000001E-2</v>
      </c>
      <c r="W30" s="27">
        <f t="shared" si="1"/>
        <v>2.9478117953788247E-3</v>
      </c>
      <c r="X30" s="3"/>
      <c r="Y30" s="19"/>
      <c r="AB30" s="37">
        <v>-0.48572669156999998</v>
      </c>
      <c r="AC30" s="37">
        <v>-0.12862502572500001</v>
      </c>
      <c r="AD30" s="37">
        <v>0.116589257219</v>
      </c>
    </row>
    <row r="31" spans="1:30" x14ac:dyDescent="0.2">
      <c r="A31">
        <v>125</v>
      </c>
      <c r="B31" s="49" t="s">
        <v>6</v>
      </c>
      <c r="C31" t="s">
        <v>78</v>
      </c>
      <c r="D31" t="s">
        <v>7</v>
      </c>
      <c r="G31" s="37">
        <v>-0.26677254000700001</v>
      </c>
      <c r="H31" s="37">
        <v>-6.5978215996529996E-17</v>
      </c>
      <c r="I31" s="37">
        <v>-0.5</v>
      </c>
      <c r="J31" s="37">
        <v>-0.26623663034299999</v>
      </c>
      <c r="K31" s="37">
        <v>-2.4354844015010001E-17</v>
      </c>
      <c r="L31" s="37">
        <v>-0.5</v>
      </c>
      <c r="M31" s="37">
        <v>-0.2661706188854</v>
      </c>
      <c r="N31" s="37">
        <v>-7.2799662081609999E-17</v>
      </c>
      <c r="O31" s="37">
        <v>-0.5</v>
      </c>
      <c r="P31" s="37">
        <v>2.0064037400000002E-2</v>
      </c>
      <c r="Q31" s="37">
        <v>-2.27381536E-16</v>
      </c>
      <c r="R31" s="37">
        <v>0</v>
      </c>
      <c r="S31" s="3">
        <f t="shared" si="0"/>
        <v>2.0064037399999773E-2</v>
      </c>
      <c r="T31" s="37">
        <v>2.4529999999999998</v>
      </c>
      <c r="U31" s="37">
        <v>0</v>
      </c>
      <c r="V31" s="37">
        <v>0</v>
      </c>
      <c r="W31" s="27">
        <f t="shared" si="1"/>
        <v>2.646504399138383E-3</v>
      </c>
      <c r="X31" s="3"/>
      <c r="Y31" s="19"/>
      <c r="AB31" s="37">
        <v>-0.116589257219</v>
      </c>
      <c r="AC31" s="37">
        <v>0.48572669156999998</v>
      </c>
      <c r="AD31" s="37">
        <v>-0.12862502572500001</v>
      </c>
    </row>
    <row r="32" spans="1:30" x14ac:dyDescent="0.2">
      <c r="A32">
        <v>123</v>
      </c>
      <c r="B32" s="49" t="s">
        <v>6</v>
      </c>
      <c r="C32" t="s">
        <v>78</v>
      </c>
      <c r="D32" t="s">
        <v>7</v>
      </c>
      <c r="G32" s="37">
        <v>0.2661736454816</v>
      </c>
      <c r="H32" s="37">
        <v>9.2950271044399995E-17</v>
      </c>
      <c r="I32" s="37">
        <v>0.5</v>
      </c>
      <c r="J32" s="37">
        <v>0.26623663034299999</v>
      </c>
      <c r="K32" s="37">
        <v>-3.062925349522E-17</v>
      </c>
      <c r="L32" s="37">
        <v>-0.5</v>
      </c>
      <c r="M32" s="37">
        <v>0.26677208790930002</v>
      </c>
      <c r="N32" s="37">
        <v>1.03940843479E-16</v>
      </c>
      <c r="O32" s="37">
        <v>0.5</v>
      </c>
      <c r="P32" s="37">
        <v>1.9948080900000002E-2</v>
      </c>
      <c r="Q32" s="37">
        <v>3.6635241400000002E-16</v>
      </c>
      <c r="R32" s="37">
        <v>0</v>
      </c>
      <c r="S32" s="3">
        <f t="shared" si="0"/>
        <v>1.9948080900000369E-2</v>
      </c>
      <c r="T32" s="37">
        <v>2.4529999999999998</v>
      </c>
      <c r="U32" s="37">
        <v>0</v>
      </c>
      <c r="V32" s="37">
        <v>0</v>
      </c>
      <c r="W32" s="27">
        <f t="shared" si="1"/>
        <v>2.6312094023617774E-3</v>
      </c>
      <c r="X32" s="3"/>
      <c r="Y32" s="19"/>
      <c r="AB32" s="37">
        <v>-0.12862502572500001</v>
      </c>
      <c r="AC32" s="37">
        <v>-0.116589257219</v>
      </c>
      <c r="AD32" s="37">
        <v>0.48572669156999998</v>
      </c>
    </row>
    <row r="33" spans="1:30" x14ac:dyDescent="0.2">
      <c r="A33">
        <v>62</v>
      </c>
      <c r="B33" t="s">
        <v>6</v>
      </c>
      <c r="C33" t="s">
        <v>5</v>
      </c>
      <c r="D33" t="s">
        <v>5</v>
      </c>
      <c r="E33" s="29" t="s">
        <v>47</v>
      </c>
      <c r="F33" s="29" t="s">
        <v>51</v>
      </c>
      <c r="G33" s="37">
        <v>-0.10289775961680001</v>
      </c>
      <c r="H33" s="37">
        <v>-0.23487093215310001</v>
      </c>
      <c r="I33" s="37">
        <v>0.35545340590270003</v>
      </c>
      <c r="J33" s="37">
        <v>-0.100426175415</v>
      </c>
      <c r="K33" s="37">
        <v>-0.229873785149</v>
      </c>
      <c r="L33" s="37">
        <v>0.35107002260600001</v>
      </c>
      <c r="M33" s="37">
        <v>-9.9574115128750001E-2</v>
      </c>
      <c r="N33" s="37">
        <v>-0.22543606933320001</v>
      </c>
      <c r="O33" s="37">
        <v>0.34749707222600001</v>
      </c>
      <c r="P33" s="37">
        <v>0.11078815</v>
      </c>
      <c r="Q33" s="37">
        <v>0.31449542699999999</v>
      </c>
      <c r="R33" s="37">
        <v>-0.26521112299999999</v>
      </c>
      <c r="S33" s="3">
        <f t="shared" si="0"/>
        <v>0.16007245399999998</v>
      </c>
      <c r="T33" s="37">
        <v>8.1786999999999999E-2</v>
      </c>
      <c r="U33" s="37">
        <v>6.2275999999999998E-2</v>
      </c>
      <c r="V33" s="37">
        <v>-1.5155E-2</v>
      </c>
      <c r="W33" s="27">
        <f t="shared" si="1"/>
        <v>1.756508829733704E-3</v>
      </c>
      <c r="X33" s="3"/>
      <c r="Y33" s="19"/>
      <c r="AB33" s="37">
        <v>0.116589257219</v>
      </c>
      <c r="AC33" s="37">
        <v>-0.48572669156999998</v>
      </c>
      <c r="AD33" s="37">
        <v>-0.12862502572500001</v>
      </c>
    </row>
    <row r="34" spans="1:30" x14ac:dyDescent="0.2">
      <c r="A34">
        <v>64</v>
      </c>
      <c r="B34" t="s">
        <v>6</v>
      </c>
      <c r="C34" t="s">
        <v>5</v>
      </c>
      <c r="D34" t="s">
        <v>5</v>
      </c>
      <c r="E34" s="29" t="s">
        <v>52</v>
      </c>
      <c r="F34" s="29" t="s">
        <v>50</v>
      </c>
      <c r="G34" s="37">
        <v>-0.10289775961680001</v>
      </c>
      <c r="H34" s="37">
        <v>0.23487093215310001</v>
      </c>
      <c r="I34" s="37">
        <v>-0.35545340590270003</v>
      </c>
      <c r="J34" s="37">
        <v>-0.100426175415</v>
      </c>
      <c r="K34" s="37">
        <v>0.229873785149</v>
      </c>
      <c r="L34" s="37">
        <v>-0.35107002260600001</v>
      </c>
      <c r="M34" s="37">
        <v>-9.9574115128750001E-2</v>
      </c>
      <c r="N34" s="37">
        <v>0.22543606933320001</v>
      </c>
      <c r="O34" s="37">
        <v>-0.34749707222600001</v>
      </c>
      <c r="P34" s="37">
        <v>0.11078815</v>
      </c>
      <c r="Q34" s="37">
        <v>-0.31449542699999999</v>
      </c>
      <c r="R34" s="37">
        <v>0.26521112299999999</v>
      </c>
      <c r="S34" s="3">
        <f t="shared" si="0"/>
        <v>6.1503846000000001E-2</v>
      </c>
      <c r="T34" s="37">
        <v>8.1786999999999999E-2</v>
      </c>
      <c r="U34" s="37">
        <v>-6.2275999999999998E-2</v>
      </c>
      <c r="V34" s="37">
        <v>1.5155E-2</v>
      </c>
      <c r="W34" s="27">
        <f t="shared" si="1"/>
        <v>1.756508829733704E-3</v>
      </c>
      <c r="X34" s="3"/>
      <c r="Y34" s="19"/>
      <c r="AB34" s="37">
        <v>0.12862502572500001</v>
      </c>
      <c r="AC34" s="37">
        <v>-0.116589257219</v>
      </c>
      <c r="AD34" s="37">
        <v>-0.48572669156999998</v>
      </c>
    </row>
    <row r="35" spans="1:30" x14ac:dyDescent="0.2">
      <c r="A35">
        <v>61</v>
      </c>
      <c r="B35" t="s">
        <v>4</v>
      </c>
      <c r="C35" t="s">
        <v>5</v>
      </c>
      <c r="D35" t="s">
        <v>5</v>
      </c>
      <c r="E35" s="29" t="s">
        <v>47</v>
      </c>
      <c r="F35" s="29" t="s">
        <v>50</v>
      </c>
      <c r="G35" s="37">
        <v>9.9583689450349996E-2</v>
      </c>
      <c r="H35" s="37">
        <v>0.2254465561623</v>
      </c>
      <c r="I35" s="37">
        <v>0.3474845633502</v>
      </c>
      <c r="J35" s="37">
        <v>0.100426175415</v>
      </c>
      <c r="K35" s="37">
        <v>0.229873785149</v>
      </c>
      <c r="L35" s="37">
        <v>0.35107002260600001</v>
      </c>
      <c r="M35" s="37">
        <v>0.1028850190426</v>
      </c>
      <c r="N35" s="37">
        <v>0.23487166000859999</v>
      </c>
      <c r="O35" s="37">
        <v>0.35542912502149998</v>
      </c>
      <c r="P35" s="37">
        <v>0.11004432</v>
      </c>
      <c r="Q35" s="37">
        <v>0.31417012799999999</v>
      </c>
      <c r="R35" s="37">
        <v>0.26481872200000001</v>
      </c>
      <c r="S35" s="3">
        <f t="shared" ref="S35:S66" si="2">P35+Q35+R35</f>
        <v>0.68903316999999997</v>
      </c>
      <c r="T35" s="37">
        <v>8.1786999999999999E-2</v>
      </c>
      <c r="U35" s="37">
        <v>6.2275999999999998E-2</v>
      </c>
      <c r="V35" s="37">
        <v>1.5155E-2</v>
      </c>
      <c r="W35" s="27">
        <f t="shared" ref="W35:W66" si="3">((P35*T35)+(Q35*U35)+(R35*V35))*$AA$6</f>
        <v>1.7518284668462912E-3</v>
      </c>
      <c r="X35" s="3"/>
      <c r="Y35" s="19"/>
      <c r="AB35" s="37">
        <v>-0.116589257219</v>
      </c>
      <c r="AC35" s="37">
        <v>-0.48572669156999998</v>
      </c>
      <c r="AD35" s="37">
        <v>0.12862502572500001</v>
      </c>
    </row>
    <row r="36" spans="1:30" x14ac:dyDescent="0.2">
      <c r="A36">
        <v>63</v>
      </c>
      <c r="B36" t="s">
        <v>6</v>
      </c>
      <c r="C36" t="s">
        <v>5</v>
      </c>
      <c r="D36" t="s">
        <v>5</v>
      </c>
      <c r="E36" s="29" t="s">
        <v>52</v>
      </c>
      <c r="F36" s="29" t="s">
        <v>51</v>
      </c>
      <c r="G36" s="37">
        <v>9.9583689450349996E-2</v>
      </c>
      <c r="H36" s="37">
        <v>-0.2254465561623</v>
      </c>
      <c r="I36" s="37">
        <v>-0.3474845633502</v>
      </c>
      <c r="J36" s="37">
        <v>0.100426175415</v>
      </c>
      <c r="K36" s="37">
        <v>-0.229873785149</v>
      </c>
      <c r="L36" s="37">
        <v>-0.35107002260600001</v>
      </c>
      <c r="M36" s="37">
        <v>0.1028850190426</v>
      </c>
      <c r="N36" s="37">
        <v>-0.23487166000859999</v>
      </c>
      <c r="O36" s="37">
        <v>-0.35542912502149998</v>
      </c>
      <c r="P36" s="37">
        <v>0.11004432</v>
      </c>
      <c r="Q36" s="37">
        <v>-0.31417012799999999</v>
      </c>
      <c r="R36" s="37">
        <v>-0.26481872200000001</v>
      </c>
      <c r="S36" s="3">
        <f t="shared" si="2"/>
        <v>-0.46894453000000003</v>
      </c>
      <c r="T36" s="37">
        <v>8.1786999999999999E-2</v>
      </c>
      <c r="U36" s="37">
        <v>-6.2275999999999998E-2</v>
      </c>
      <c r="V36" s="37">
        <v>-1.5155E-2</v>
      </c>
      <c r="W36" s="27">
        <f t="shared" si="3"/>
        <v>1.7518284668462912E-3</v>
      </c>
      <c r="X36" s="3"/>
      <c r="Y36" s="19"/>
      <c r="AB36" s="37">
        <v>0.12862502572500001</v>
      </c>
      <c r="AC36" s="37">
        <v>0.116589257219</v>
      </c>
      <c r="AD36" s="37">
        <v>0.48572669156999998</v>
      </c>
    </row>
    <row r="37" spans="1:30" x14ac:dyDescent="0.2">
      <c r="A37">
        <v>53</v>
      </c>
      <c r="B37" t="s">
        <v>6</v>
      </c>
      <c r="C37" t="s">
        <v>77</v>
      </c>
      <c r="D37" t="s">
        <v>5</v>
      </c>
      <c r="E37" s="29" t="s">
        <v>52</v>
      </c>
      <c r="F37" s="29" t="s">
        <v>48</v>
      </c>
      <c r="G37" s="37">
        <v>-1.709328688681E-2</v>
      </c>
      <c r="H37" s="37">
        <v>0.41243202903210002</v>
      </c>
      <c r="I37" s="37">
        <v>-0.1135354917722</v>
      </c>
      <c r="J37" s="37">
        <v>-1.6692844588000001E-2</v>
      </c>
      <c r="K37" s="37">
        <v>0.411117483846</v>
      </c>
      <c r="L37" s="37">
        <v>-0.108481518969</v>
      </c>
      <c r="M37" s="37">
        <v>-1.6851060131009999E-2</v>
      </c>
      <c r="N37" s="37">
        <v>0.40901551009830001</v>
      </c>
      <c r="O37" s="37">
        <v>-0.1042938537816</v>
      </c>
      <c r="P37" s="37">
        <v>8.0742251899999992E-3</v>
      </c>
      <c r="Q37" s="37">
        <v>-0.113883964</v>
      </c>
      <c r="R37" s="37">
        <v>0.30805460000000001</v>
      </c>
      <c r="S37" s="3">
        <f t="shared" si="2"/>
        <v>0.20224486119000001</v>
      </c>
      <c r="T37" s="37">
        <v>-0.12540999999999999</v>
      </c>
      <c r="U37" s="37">
        <v>0.10811</v>
      </c>
      <c r="V37" s="37">
        <v>0.12961</v>
      </c>
      <c r="W37" s="27">
        <f t="shared" si="3"/>
        <v>1.4304646116440262E-3</v>
      </c>
      <c r="X37" s="3"/>
      <c r="Y37" s="19"/>
      <c r="AB37" s="37">
        <v>0.116589257219</v>
      </c>
      <c r="AC37" s="37">
        <v>0.48572669156999998</v>
      </c>
      <c r="AD37" s="37">
        <v>0.12862502572500001</v>
      </c>
    </row>
    <row r="38" spans="1:30" x14ac:dyDescent="0.2">
      <c r="A38">
        <v>57</v>
      </c>
      <c r="B38" t="s">
        <v>6</v>
      </c>
      <c r="C38" t="s">
        <v>77</v>
      </c>
      <c r="D38" t="s">
        <v>5</v>
      </c>
      <c r="E38" s="29" t="s">
        <v>47</v>
      </c>
      <c r="F38" s="29" t="s">
        <v>48</v>
      </c>
      <c r="G38" s="37">
        <v>-1.709328688681E-2</v>
      </c>
      <c r="H38" s="37">
        <v>-0.41243202903210002</v>
      </c>
      <c r="I38" s="37">
        <v>0.1135354917722</v>
      </c>
      <c r="J38" s="37">
        <v>-1.6692844588000001E-2</v>
      </c>
      <c r="K38" s="37">
        <v>-0.411117483846</v>
      </c>
      <c r="L38" s="37">
        <v>0.108481518969</v>
      </c>
      <c r="M38" s="37">
        <v>-1.6851060131009999E-2</v>
      </c>
      <c r="N38" s="37">
        <v>-0.40901551009830001</v>
      </c>
      <c r="O38" s="37">
        <v>0.1042938537816</v>
      </c>
      <c r="P38" s="37">
        <v>8.0742251899999992E-3</v>
      </c>
      <c r="Q38" s="37">
        <v>0.113883964</v>
      </c>
      <c r="R38" s="37">
        <v>-0.30805460000000001</v>
      </c>
      <c r="S38" s="3">
        <f t="shared" si="2"/>
        <v>-0.18609641081</v>
      </c>
      <c r="T38" s="37">
        <v>-0.12540999999999999</v>
      </c>
      <c r="U38" s="37">
        <v>-0.10811</v>
      </c>
      <c r="V38" s="37">
        <v>-0.12961</v>
      </c>
      <c r="W38" s="27">
        <f t="shared" si="3"/>
        <v>1.4304646116440262E-3</v>
      </c>
      <c r="X38" s="3"/>
      <c r="Y38" s="19"/>
      <c r="AB38" s="37">
        <v>-0.12862502572500001</v>
      </c>
      <c r="AC38" s="37">
        <v>0.116589257219</v>
      </c>
      <c r="AD38" s="37">
        <v>-0.48572669156999998</v>
      </c>
    </row>
    <row r="39" spans="1:30" x14ac:dyDescent="0.2">
      <c r="A39">
        <v>55</v>
      </c>
      <c r="B39" t="s">
        <v>6</v>
      </c>
      <c r="C39" t="s">
        <v>77</v>
      </c>
      <c r="D39" t="s">
        <v>5</v>
      </c>
      <c r="E39" s="29" t="s">
        <v>52</v>
      </c>
      <c r="F39" s="29" t="s">
        <v>49</v>
      </c>
      <c r="G39" s="37">
        <v>1.6858072401589999E-2</v>
      </c>
      <c r="H39" s="37">
        <v>-0.4090132083859</v>
      </c>
      <c r="I39" s="37">
        <v>-0.1043090831236</v>
      </c>
      <c r="J39" s="37">
        <v>1.6692844588000001E-2</v>
      </c>
      <c r="K39" s="37">
        <v>-0.411117483846</v>
      </c>
      <c r="L39" s="37">
        <v>-0.108481518969</v>
      </c>
      <c r="M39" s="37">
        <v>1.709419739674E-2</v>
      </c>
      <c r="N39" s="37">
        <v>-0.41243857596889999</v>
      </c>
      <c r="O39" s="37">
        <v>-0.113539415006</v>
      </c>
      <c r="P39" s="37">
        <v>7.8708331699999991E-3</v>
      </c>
      <c r="Q39" s="37">
        <v>-0.114178919</v>
      </c>
      <c r="R39" s="37">
        <v>-0.30767772900000001</v>
      </c>
      <c r="S39" s="3">
        <f t="shared" si="2"/>
        <v>-0.41398581483000002</v>
      </c>
      <c r="T39" s="37">
        <v>-0.12540999999999999</v>
      </c>
      <c r="U39" s="37">
        <v>0.10811</v>
      </c>
      <c r="V39" s="37">
        <v>-0.12961</v>
      </c>
      <c r="W39" s="27">
        <f t="shared" si="3"/>
        <v>1.4274949716138257E-3</v>
      </c>
      <c r="X39" s="3"/>
      <c r="Y39" s="19"/>
      <c r="AB39" s="37">
        <v>0.56808999999999998</v>
      </c>
      <c r="AC39" s="37">
        <v>0.84145000000000003</v>
      </c>
      <c r="AD39" s="37">
        <v>0.79369999999999996</v>
      </c>
    </row>
    <row r="40" spans="1:30" x14ac:dyDescent="0.2">
      <c r="A40">
        <v>59</v>
      </c>
      <c r="B40" t="s">
        <v>6</v>
      </c>
      <c r="C40" t="s">
        <v>77</v>
      </c>
      <c r="D40" t="s">
        <v>5</v>
      </c>
      <c r="E40" s="29" t="s">
        <v>47</v>
      </c>
      <c r="F40" s="29" t="s">
        <v>49</v>
      </c>
      <c r="G40" s="37">
        <v>1.6858072401589999E-2</v>
      </c>
      <c r="H40" s="37">
        <v>0.4090132083859</v>
      </c>
      <c r="I40" s="37">
        <v>0.1043090831236</v>
      </c>
      <c r="J40" s="37">
        <v>1.6692844588000001E-2</v>
      </c>
      <c r="K40" s="37">
        <v>0.411117483846</v>
      </c>
      <c r="L40" s="37">
        <v>0.108481518969</v>
      </c>
      <c r="M40" s="37">
        <v>1.709419739674E-2</v>
      </c>
      <c r="N40" s="37">
        <v>0.41243857596889999</v>
      </c>
      <c r="O40" s="37">
        <v>0.113539415006</v>
      </c>
      <c r="P40" s="37">
        <v>7.8708331699999991E-3</v>
      </c>
      <c r="Q40" s="37">
        <v>0.114178919</v>
      </c>
      <c r="R40" s="37">
        <v>0.30767772900000001</v>
      </c>
      <c r="S40" s="3">
        <f t="shared" si="2"/>
        <v>0.42972748117000004</v>
      </c>
      <c r="T40" s="37">
        <v>-0.12540999999999999</v>
      </c>
      <c r="U40" s="37">
        <v>-0.10811</v>
      </c>
      <c r="V40" s="37">
        <v>0.12961</v>
      </c>
      <c r="W40" s="27">
        <f t="shared" si="3"/>
        <v>1.4274949716138257E-3</v>
      </c>
      <c r="X40" s="3"/>
      <c r="Y40" s="19"/>
      <c r="AB40" s="37">
        <v>0.43191000000000002</v>
      </c>
      <c r="AC40" s="37">
        <v>0.15855</v>
      </c>
      <c r="AD40" s="37">
        <v>0.79369999999999996</v>
      </c>
    </row>
    <row r="41" spans="1:30" x14ac:dyDescent="0.2">
      <c r="A41">
        <v>74</v>
      </c>
      <c r="B41" t="s">
        <v>6</v>
      </c>
      <c r="C41" t="s">
        <v>5</v>
      </c>
      <c r="D41" t="s">
        <v>5</v>
      </c>
      <c r="E41" s="29" t="s">
        <v>47</v>
      </c>
      <c r="F41" s="29" t="s">
        <v>51</v>
      </c>
      <c r="G41" s="37">
        <v>-0.10489304431599999</v>
      </c>
      <c r="H41" s="37">
        <v>-0.3544352799744</v>
      </c>
      <c r="I41" s="37">
        <v>0.2450745355784</v>
      </c>
      <c r="J41" s="37">
        <v>-0.102299354301</v>
      </c>
      <c r="K41" s="37">
        <v>-0.34722631357</v>
      </c>
      <c r="L41" s="37">
        <v>0.24178705042099999</v>
      </c>
      <c r="M41" s="37">
        <v>-0.1013286489195</v>
      </c>
      <c r="N41" s="37">
        <v>-0.340733951265</v>
      </c>
      <c r="O41" s="37">
        <v>0.23938595840769999</v>
      </c>
      <c r="P41" s="37">
        <v>0.11881318</v>
      </c>
      <c r="Q41" s="37">
        <v>0.45671095699999997</v>
      </c>
      <c r="R41" s="37">
        <v>-0.18961923899999999</v>
      </c>
      <c r="S41" s="3">
        <f t="shared" si="2"/>
        <v>0.38590489799999994</v>
      </c>
      <c r="T41" s="37">
        <v>8.0274999999999999E-2</v>
      </c>
      <c r="U41" s="37">
        <v>5.8019999999999999E-3</v>
      </c>
      <c r="V41" s="37">
        <v>-7.0661000000000002E-2</v>
      </c>
      <c r="W41" s="27">
        <f t="shared" si="3"/>
        <v>1.3758255904305497E-3</v>
      </c>
      <c r="X41" s="3"/>
      <c r="Y41" s="19"/>
      <c r="AB41" s="37">
        <v>0.56808999999999998</v>
      </c>
      <c r="AC41" s="37">
        <v>0.15855</v>
      </c>
      <c r="AD41" s="37">
        <v>0.20630000000000001</v>
      </c>
    </row>
    <row r="42" spans="1:30" x14ac:dyDescent="0.2">
      <c r="A42">
        <v>76</v>
      </c>
      <c r="B42" t="s">
        <v>6</v>
      </c>
      <c r="C42" t="s">
        <v>5</v>
      </c>
      <c r="D42" t="s">
        <v>5</v>
      </c>
      <c r="E42" s="29" t="s">
        <v>52</v>
      </c>
      <c r="F42" s="29" t="s">
        <v>50</v>
      </c>
      <c r="G42" s="37">
        <v>-0.10489304431599999</v>
      </c>
      <c r="H42" s="37">
        <v>0.3544352799744</v>
      </c>
      <c r="I42" s="37">
        <v>-0.2450745355784</v>
      </c>
      <c r="J42" s="37">
        <v>-0.102299354301</v>
      </c>
      <c r="K42" s="37">
        <v>0.34722631357</v>
      </c>
      <c r="L42" s="37">
        <v>-0.24178705042099999</v>
      </c>
      <c r="M42" s="37">
        <v>-0.1013286489195</v>
      </c>
      <c r="N42" s="37">
        <v>0.340733951265</v>
      </c>
      <c r="O42" s="37">
        <v>-0.23938595840769999</v>
      </c>
      <c r="P42" s="37">
        <v>0.11881318</v>
      </c>
      <c r="Q42" s="37">
        <v>-0.45671095699999997</v>
      </c>
      <c r="R42" s="37">
        <v>0.18961923899999999</v>
      </c>
      <c r="S42" s="3">
        <f t="shared" si="2"/>
        <v>-0.14827853799999996</v>
      </c>
      <c r="T42" s="37">
        <v>8.0274999999999999E-2</v>
      </c>
      <c r="U42" s="37">
        <v>-5.8019999999999999E-3</v>
      </c>
      <c r="V42" s="37">
        <v>7.0661000000000002E-2</v>
      </c>
      <c r="W42" s="27">
        <f t="shared" si="3"/>
        <v>1.3758255904305497E-3</v>
      </c>
      <c r="X42" s="3"/>
      <c r="Y42" s="19"/>
      <c r="AB42" s="37">
        <v>0.43191000000000002</v>
      </c>
      <c r="AC42" s="37">
        <v>0.84145000000000003</v>
      </c>
      <c r="AD42" s="37">
        <v>0.20630000000000001</v>
      </c>
    </row>
    <row r="43" spans="1:30" x14ac:dyDescent="0.2">
      <c r="A43">
        <v>73</v>
      </c>
      <c r="B43" t="s">
        <v>4</v>
      </c>
      <c r="C43" t="s">
        <v>5</v>
      </c>
      <c r="D43" t="s">
        <v>5</v>
      </c>
      <c r="E43" s="29" t="s">
        <v>47</v>
      </c>
      <c r="F43" s="29" t="s">
        <v>50</v>
      </c>
      <c r="G43" s="37">
        <v>0.10134266178570001</v>
      </c>
      <c r="H43" s="37">
        <v>0.34075456920109998</v>
      </c>
      <c r="I43" s="37">
        <v>0.239384311913</v>
      </c>
      <c r="J43" s="37">
        <v>0.102299354301</v>
      </c>
      <c r="K43" s="37">
        <v>0.34722631357</v>
      </c>
      <c r="L43" s="37">
        <v>0.24178705042099999</v>
      </c>
      <c r="M43" s="37">
        <v>0.10488621023569999</v>
      </c>
      <c r="N43" s="37">
        <v>0.35444209233399998</v>
      </c>
      <c r="O43" s="37">
        <v>0.24505870124160001</v>
      </c>
      <c r="P43" s="37">
        <v>0.118118282</v>
      </c>
      <c r="Q43" s="37">
        <v>0.456250771</v>
      </c>
      <c r="R43" s="37">
        <v>0.18914631100000001</v>
      </c>
      <c r="S43" s="3">
        <f t="shared" si="2"/>
        <v>0.76351536399999997</v>
      </c>
      <c r="T43" s="37">
        <v>8.0274999999999999E-2</v>
      </c>
      <c r="U43" s="37">
        <v>5.8019999999999999E-3</v>
      </c>
      <c r="V43" s="37">
        <v>7.0661000000000002E-2</v>
      </c>
      <c r="W43" s="27">
        <f t="shared" si="3"/>
        <v>1.3708855235276885E-3</v>
      </c>
      <c r="X43" s="3"/>
      <c r="Y43" s="19"/>
      <c r="AB43" s="37">
        <v>0.79369999999999996</v>
      </c>
      <c r="AC43" s="37">
        <v>0.56808999999999998</v>
      </c>
      <c r="AD43" s="37">
        <v>0.84145000000000003</v>
      </c>
    </row>
    <row r="44" spans="1:30" x14ac:dyDescent="0.2">
      <c r="A44">
        <v>75</v>
      </c>
      <c r="B44" t="s">
        <v>6</v>
      </c>
      <c r="C44" t="s">
        <v>5</v>
      </c>
      <c r="D44" t="s">
        <v>5</v>
      </c>
      <c r="E44" s="29" t="s">
        <v>52</v>
      </c>
      <c r="F44" s="29" t="s">
        <v>51</v>
      </c>
      <c r="G44" s="37">
        <v>0.10134266178570001</v>
      </c>
      <c r="H44" s="37">
        <v>-0.34075456920109998</v>
      </c>
      <c r="I44" s="37">
        <v>-0.239384311913</v>
      </c>
      <c r="J44" s="37">
        <v>0.102299354301</v>
      </c>
      <c r="K44" s="37">
        <v>-0.34722631357</v>
      </c>
      <c r="L44" s="37">
        <v>-0.24178705042099999</v>
      </c>
      <c r="M44" s="37">
        <v>0.10488621023569999</v>
      </c>
      <c r="N44" s="37">
        <v>-0.35444209233399998</v>
      </c>
      <c r="O44" s="37">
        <v>-0.24505870124160001</v>
      </c>
      <c r="P44" s="37">
        <v>0.118118282</v>
      </c>
      <c r="Q44" s="37">
        <v>-0.456250771</v>
      </c>
      <c r="R44" s="37">
        <v>-0.18914631100000001</v>
      </c>
      <c r="S44" s="3">
        <f t="shared" si="2"/>
        <v>-0.52727879999999994</v>
      </c>
      <c r="T44" s="37">
        <v>8.0274999999999999E-2</v>
      </c>
      <c r="U44" s="37">
        <v>-5.8019999999999999E-3</v>
      </c>
      <c r="V44" s="37">
        <v>-7.0661000000000002E-2</v>
      </c>
      <c r="W44" s="27">
        <f t="shared" si="3"/>
        <v>1.3708855235276885E-3</v>
      </c>
      <c r="X44" s="3"/>
      <c r="Y44" s="19"/>
      <c r="AB44" s="37">
        <v>0.84145000000000003</v>
      </c>
      <c r="AC44" s="37">
        <v>0.79369999999999996</v>
      </c>
      <c r="AD44" s="37">
        <v>0.56808999999999998</v>
      </c>
    </row>
    <row r="45" spans="1:30" x14ac:dyDescent="0.2">
      <c r="A45">
        <v>89</v>
      </c>
      <c r="B45" t="s">
        <v>6</v>
      </c>
      <c r="C45" t="s">
        <v>9</v>
      </c>
      <c r="D45" t="s">
        <v>9</v>
      </c>
      <c r="E45" s="29" t="s">
        <v>52</v>
      </c>
      <c r="F45" s="29" t="s">
        <v>48</v>
      </c>
      <c r="G45" s="37">
        <v>0.4066577545692</v>
      </c>
      <c r="H45" s="37">
        <v>2.2215055190239998E-2</v>
      </c>
      <c r="I45" s="37">
        <v>0.30461381518789998</v>
      </c>
      <c r="J45" s="37">
        <v>0.40524345064599998</v>
      </c>
      <c r="K45" s="37">
        <v>1.6407282070000001E-2</v>
      </c>
      <c r="L45" s="37">
        <v>0.302448695918</v>
      </c>
      <c r="M45" s="37">
        <v>0.40408602410509997</v>
      </c>
      <c r="N45" s="37">
        <v>1.105364653906E-2</v>
      </c>
      <c r="O45" s="37">
        <v>0.3005892942476</v>
      </c>
      <c r="P45" s="37">
        <v>-8.5724348800000003E-2</v>
      </c>
      <c r="Q45" s="37">
        <v>-0.37204695500000001</v>
      </c>
      <c r="R45" s="37">
        <v>-0.13415069800000001</v>
      </c>
      <c r="S45" s="3">
        <f t="shared" si="2"/>
        <v>-0.59192200179999999</v>
      </c>
      <c r="T45" s="37">
        <v>-0.98279000000000005</v>
      </c>
      <c r="U45" s="37">
        <v>-6.9972999999999994E-2</v>
      </c>
      <c r="V45" s="37">
        <v>0.67086000000000001</v>
      </c>
      <c r="W45" s="27">
        <f t="shared" si="3"/>
        <v>1.0908167985259089E-3</v>
      </c>
      <c r="X45" s="3"/>
      <c r="Y45" s="19"/>
      <c r="AB45" s="37">
        <v>0.20630000000000001</v>
      </c>
      <c r="AC45" s="37">
        <v>0.43191000000000002</v>
      </c>
      <c r="AD45" s="37">
        <v>0.84145000000000003</v>
      </c>
    </row>
    <row r="46" spans="1:30" x14ac:dyDescent="0.2">
      <c r="A46">
        <v>93</v>
      </c>
      <c r="B46" t="s">
        <v>6</v>
      </c>
      <c r="C46" t="s">
        <v>9</v>
      </c>
      <c r="D46" t="s">
        <v>9</v>
      </c>
      <c r="E46" s="29" t="s">
        <v>47</v>
      </c>
      <c r="F46" s="29" t="s">
        <v>48</v>
      </c>
      <c r="G46" s="37">
        <v>0.4066577545692</v>
      </c>
      <c r="H46" s="37">
        <v>-2.2215055190239998E-2</v>
      </c>
      <c r="I46" s="37">
        <v>-0.30461381518789998</v>
      </c>
      <c r="J46" s="37">
        <v>0.40524345064599998</v>
      </c>
      <c r="K46" s="37">
        <v>-1.6407282070000001E-2</v>
      </c>
      <c r="L46" s="37">
        <v>-0.302448695918</v>
      </c>
      <c r="M46" s="37">
        <v>0.40408602410509997</v>
      </c>
      <c r="N46" s="37">
        <v>-1.105364653906E-2</v>
      </c>
      <c r="O46" s="37">
        <v>-0.3005892942476</v>
      </c>
      <c r="P46" s="37">
        <v>-8.5724348800000003E-2</v>
      </c>
      <c r="Q46" s="37">
        <v>0.37204695500000001</v>
      </c>
      <c r="R46" s="37">
        <v>0.13415069800000001</v>
      </c>
      <c r="S46" s="3">
        <f t="shared" si="2"/>
        <v>0.42047330420000001</v>
      </c>
      <c r="T46" s="37">
        <v>-0.98279000000000005</v>
      </c>
      <c r="U46" s="37">
        <v>6.9972999999999994E-2</v>
      </c>
      <c r="V46" s="37">
        <v>-0.67086000000000001</v>
      </c>
      <c r="W46" s="27">
        <f t="shared" si="3"/>
        <v>1.0908167985259089E-3</v>
      </c>
      <c r="X46" s="3"/>
      <c r="Y46" s="19"/>
      <c r="AB46" s="37">
        <v>0.15855</v>
      </c>
      <c r="AC46" s="37">
        <v>0.79369999999999996</v>
      </c>
      <c r="AD46" s="37">
        <v>0.43191000000000002</v>
      </c>
    </row>
    <row r="47" spans="1:30" x14ac:dyDescent="0.2">
      <c r="A47">
        <v>54</v>
      </c>
      <c r="B47" t="s">
        <v>6</v>
      </c>
      <c r="C47" t="s">
        <v>77</v>
      </c>
      <c r="D47" t="s">
        <v>5</v>
      </c>
      <c r="E47" s="29" t="s">
        <v>51</v>
      </c>
      <c r="F47" s="29" t="s">
        <v>49</v>
      </c>
      <c r="G47" s="37">
        <v>-0.10874044464179999</v>
      </c>
      <c r="H47" s="37">
        <v>-1.909979177193E-2</v>
      </c>
      <c r="I47" s="37">
        <v>0.41081253181580002</v>
      </c>
      <c r="J47" s="37">
        <v>-0.108481518969</v>
      </c>
      <c r="K47" s="37">
        <v>-1.6692844588000001E-2</v>
      </c>
      <c r="L47" s="37">
        <v>0.411117483846</v>
      </c>
      <c r="M47" s="37">
        <v>-0.10913121236580001</v>
      </c>
      <c r="N47" s="37">
        <v>-1.4829767917869999E-2</v>
      </c>
      <c r="O47" s="37">
        <v>0.41065152008639999</v>
      </c>
      <c r="P47" s="37">
        <v>-1.30255908E-2</v>
      </c>
      <c r="Q47" s="37">
        <v>0.142334128</v>
      </c>
      <c r="R47" s="37">
        <v>-5.3670576499999997E-3</v>
      </c>
      <c r="S47" s="3">
        <f t="shared" si="2"/>
        <v>0.12394147955000001</v>
      </c>
      <c r="T47" s="37">
        <v>4.7946999999999997E-2</v>
      </c>
      <c r="U47" s="37">
        <v>0.14593999999999999</v>
      </c>
      <c r="V47" s="37">
        <v>-1.1176999999999999E-2</v>
      </c>
      <c r="W47" s="27">
        <f t="shared" si="3"/>
        <v>1.0866094117628143E-3</v>
      </c>
      <c r="X47" s="3"/>
      <c r="Y47" s="19"/>
      <c r="AB47" s="37">
        <v>0.79369999999999996</v>
      </c>
      <c r="AC47" s="37">
        <v>0.43191000000000002</v>
      </c>
      <c r="AD47" s="37">
        <v>0.15855</v>
      </c>
    </row>
    <row r="48" spans="1:30" x14ac:dyDescent="0.2">
      <c r="A48">
        <v>60</v>
      </c>
      <c r="B48" t="s">
        <v>6</v>
      </c>
      <c r="C48" t="s">
        <v>77</v>
      </c>
      <c r="D48" t="s">
        <v>5</v>
      </c>
      <c r="E48" s="29" t="s">
        <v>49</v>
      </c>
      <c r="F48" s="29" t="s">
        <v>50</v>
      </c>
      <c r="G48" s="37">
        <v>-0.10874044464179999</v>
      </c>
      <c r="H48" s="37">
        <v>1.909979177193E-2</v>
      </c>
      <c r="I48" s="37">
        <v>-0.41081253181580002</v>
      </c>
      <c r="J48" s="37">
        <v>-0.108481518969</v>
      </c>
      <c r="K48" s="37">
        <v>1.6692844588000001E-2</v>
      </c>
      <c r="L48" s="37">
        <v>-0.411117483846</v>
      </c>
      <c r="M48" s="37">
        <v>-0.10913121236580001</v>
      </c>
      <c r="N48" s="37">
        <v>1.4829767917869999E-2</v>
      </c>
      <c r="O48" s="37">
        <v>-0.41065152008639999</v>
      </c>
      <c r="P48" s="37">
        <v>-1.30255908E-2</v>
      </c>
      <c r="Q48" s="37">
        <v>-0.142334128</v>
      </c>
      <c r="R48" s="37">
        <v>5.3670576499999997E-3</v>
      </c>
      <c r="S48" s="3">
        <f t="shared" si="2"/>
        <v>-0.14999266114999998</v>
      </c>
      <c r="T48" s="37">
        <v>4.7946999999999997E-2</v>
      </c>
      <c r="U48" s="37">
        <v>-0.14593999999999999</v>
      </c>
      <c r="V48" s="37">
        <v>1.1176999999999999E-2</v>
      </c>
      <c r="W48" s="27">
        <f t="shared" si="3"/>
        <v>1.0866094117628143E-3</v>
      </c>
      <c r="X48" s="3"/>
      <c r="Y48" s="19"/>
      <c r="AB48" s="37">
        <v>0.15855</v>
      </c>
      <c r="AC48" s="37">
        <v>0.20630000000000001</v>
      </c>
      <c r="AD48" s="37">
        <v>0.56808999999999998</v>
      </c>
    </row>
    <row r="49" spans="1:30" x14ac:dyDescent="0.2">
      <c r="A49">
        <v>56</v>
      </c>
      <c r="B49" t="s">
        <v>6</v>
      </c>
      <c r="C49" t="s">
        <v>77</v>
      </c>
      <c r="D49" t="s">
        <v>5</v>
      </c>
      <c r="E49" s="29" t="s">
        <v>48</v>
      </c>
      <c r="F49" s="29" t="s">
        <v>51</v>
      </c>
      <c r="G49" s="37">
        <v>0.1091363952267</v>
      </c>
      <c r="H49" s="37">
        <v>-1.482635668936E-2</v>
      </c>
      <c r="I49" s="37">
        <v>-0.41064634462260002</v>
      </c>
      <c r="J49" s="37">
        <v>0.108481518969</v>
      </c>
      <c r="K49" s="37">
        <v>-1.6692844588000001E-2</v>
      </c>
      <c r="L49" s="37">
        <v>-0.411117483846</v>
      </c>
      <c r="M49" s="37">
        <v>0.108734211198</v>
      </c>
      <c r="N49" s="37">
        <v>-1.9089807126570001E-2</v>
      </c>
      <c r="O49" s="37">
        <v>-0.41081517734630002</v>
      </c>
      <c r="P49" s="37">
        <v>-1.3406134300000001E-2</v>
      </c>
      <c r="Q49" s="37">
        <v>-0.14211501500000001</v>
      </c>
      <c r="R49" s="37">
        <v>-5.6277574599999996E-3</v>
      </c>
      <c r="S49" s="3">
        <f t="shared" si="2"/>
        <v>-0.16114890676000002</v>
      </c>
      <c r="T49" s="37">
        <v>4.7946999999999997E-2</v>
      </c>
      <c r="U49" s="37">
        <v>-0.14593999999999999</v>
      </c>
      <c r="V49" s="37">
        <v>-1.1176999999999999E-2</v>
      </c>
      <c r="W49" s="27">
        <f t="shared" si="3"/>
        <v>1.0840654859246364E-3</v>
      </c>
      <c r="X49" s="3"/>
      <c r="Y49" s="19"/>
      <c r="AB49" s="37">
        <v>0.20630000000000001</v>
      </c>
      <c r="AC49" s="37">
        <v>0.56808999999999998</v>
      </c>
      <c r="AD49" s="37">
        <v>0.15855</v>
      </c>
    </row>
    <row r="50" spans="1:30" x14ac:dyDescent="0.2">
      <c r="A50">
        <v>58</v>
      </c>
      <c r="B50" t="s">
        <v>6</v>
      </c>
      <c r="C50" t="s">
        <v>77</v>
      </c>
      <c r="D50" t="s">
        <v>5</v>
      </c>
      <c r="E50" s="29" t="s">
        <v>48</v>
      </c>
      <c r="F50" s="29" t="s">
        <v>50</v>
      </c>
      <c r="G50" s="37">
        <v>0.1091363952267</v>
      </c>
      <c r="H50" s="37">
        <v>1.482635668936E-2</v>
      </c>
      <c r="I50" s="37">
        <v>0.41064634462260002</v>
      </c>
      <c r="J50" s="37">
        <v>0.108481518969</v>
      </c>
      <c r="K50" s="37">
        <v>1.6692844588000001E-2</v>
      </c>
      <c r="L50" s="37">
        <v>0.411117483846</v>
      </c>
      <c r="M50" s="37">
        <v>0.108734211198</v>
      </c>
      <c r="N50" s="37">
        <v>1.9089807126570001E-2</v>
      </c>
      <c r="O50" s="37">
        <v>0.41081517734630002</v>
      </c>
      <c r="P50" s="37">
        <v>-1.3406134300000001E-2</v>
      </c>
      <c r="Q50" s="37">
        <v>0.14211501500000001</v>
      </c>
      <c r="R50" s="37">
        <v>5.6277574599999996E-3</v>
      </c>
      <c r="S50" s="3">
        <f t="shared" si="2"/>
        <v>0.13433663815999999</v>
      </c>
      <c r="T50" s="37">
        <v>4.7946999999999997E-2</v>
      </c>
      <c r="U50" s="37">
        <v>0.14593999999999999</v>
      </c>
      <c r="V50" s="37">
        <v>1.1176999999999999E-2</v>
      </c>
      <c r="W50" s="27">
        <f t="shared" si="3"/>
        <v>1.0840654859246364E-3</v>
      </c>
      <c r="X50" s="3"/>
      <c r="Y50" s="19"/>
      <c r="AB50" s="37">
        <v>0.84145000000000003</v>
      </c>
      <c r="AC50" s="37">
        <v>0.20630000000000001</v>
      </c>
      <c r="AD50" s="37">
        <v>0.43191000000000002</v>
      </c>
    </row>
    <row r="51" spans="1:30" x14ac:dyDescent="0.2">
      <c r="A51">
        <v>91</v>
      </c>
      <c r="B51" t="s">
        <v>6</v>
      </c>
      <c r="C51" t="s">
        <v>9</v>
      </c>
      <c r="D51" t="s">
        <v>9</v>
      </c>
      <c r="E51" s="29" t="s">
        <v>52</v>
      </c>
      <c r="F51" s="29" t="s">
        <v>49</v>
      </c>
      <c r="G51" s="37">
        <v>-0.40409210720580002</v>
      </c>
      <c r="H51" s="37">
        <v>-1.1079218120989999E-2</v>
      </c>
      <c r="I51" s="37">
        <v>0.30059375723159998</v>
      </c>
      <c r="J51" s="37">
        <v>-0.40524345064599998</v>
      </c>
      <c r="K51" s="37">
        <v>-1.6407282070000001E-2</v>
      </c>
      <c r="L51" s="37">
        <v>0.302448695918</v>
      </c>
      <c r="M51" s="37">
        <v>-0.4066610825859</v>
      </c>
      <c r="N51" s="37">
        <v>-2.223214151554E-2</v>
      </c>
      <c r="O51" s="37">
        <v>0.30462070160780003</v>
      </c>
      <c r="P51" s="37">
        <v>-8.5632512699999996E-2</v>
      </c>
      <c r="Q51" s="37">
        <v>-0.37176411300000001</v>
      </c>
      <c r="R51" s="37">
        <v>0.13423147899999999</v>
      </c>
      <c r="S51" s="3">
        <f t="shared" si="2"/>
        <v>-0.32316514670000002</v>
      </c>
      <c r="T51" s="37">
        <v>-0.98279000000000005</v>
      </c>
      <c r="U51" s="37">
        <v>-6.9972999999999994E-2</v>
      </c>
      <c r="V51" s="37">
        <v>-0.67086000000000001</v>
      </c>
      <c r="W51" s="27">
        <f t="shared" si="3"/>
        <v>1.0819852930472591E-3</v>
      </c>
      <c r="X51" s="3"/>
      <c r="Y51" s="19"/>
      <c r="AB51" s="37">
        <v>0.411117483846</v>
      </c>
      <c r="AC51" s="37">
        <v>-0.108481518969</v>
      </c>
      <c r="AD51" s="37">
        <v>-1.6692844588019999E-2</v>
      </c>
    </row>
    <row r="52" spans="1:30" x14ac:dyDescent="0.2">
      <c r="A52">
        <v>95</v>
      </c>
      <c r="B52" t="s">
        <v>6</v>
      </c>
      <c r="C52" t="s">
        <v>9</v>
      </c>
      <c r="D52" t="s">
        <v>9</v>
      </c>
      <c r="E52" s="29" t="s">
        <v>47</v>
      </c>
      <c r="F52" s="29" t="s">
        <v>49</v>
      </c>
      <c r="G52" s="37">
        <v>-0.40409210720580002</v>
      </c>
      <c r="H52" s="37">
        <v>1.1079218120989999E-2</v>
      </c>
      <c r="I52" s="37">
        <v>-0.30059375723159998</v>
      </c>
      <c r="J52" s="37">
        <v>-0.40524345064599998</v>
      </c>
      <c r="K52" s="37">
        <v>1.6407282070000001E-2</v>
      </c>
      <c r="L52" s="37">
        <v>-0.302448695918</v>
      </c>
      <c r="M52" s="37">
        <v>-0.4066610825859</v>
      </c>
      <c r="N52" s="37">
        <v>2.223214151554E-2</v>
      </c>
      <c r="O52" s="37">
        <v>-0.30462070160780003</v>
      </c>
      <c r="P52" s="37">
        <v>-8.5632512699999996E-2</v>
      </c>
      <c r="Q52" s="37">
        <v>0.37176411300000001</v>
      </c>
      <c r="R52" s="37">
        <v>-0.13423147899999999</v>
      </c>
      <c r="S52" s="3">
        <f t="shared" si="2"/>
        <v>0.15190012130000002</v>
      </c>
      <c r="T52" s="37">
        <v>-0.98279000000000005</v>
      </c>
      <c r="U52" s="37">
        <v>6.9972999999999994E-2</v>
      </c>
      <c r="V52" s="37">
        <v>0.67086000000000001</v>
      </c>
      <c r="W52" s="27">
        <f t="shared" si="3"/>
        <v>1.0819852930472591E-3</v>
      </c>
      <c r="X52" s="3"/>
      <c r="Y52" s="19"/>
      <c r="AB52" s="37">
        <v>-0.411117483846</v>
      </c>
      <c r="AC52" s="37">
        <v>0.108481518969</v>
      </c>
      <c r="AD52" s="37">
        <v>-1.6692844588019999E-2</v>
      </c>
    </row>
    <row r="53" spans="1:30" x14ac:dyDescent="0.2">
      <c r="A53">
        <v>68</v>
      </c>
      <c r="B53" t="s">
        <v>6</v>
      </c>
      <c r="C53" t="s">
        <v>5</v>
      </c>
      <c r="D53" t="s">
        <v>5</v>
      </c>
      <c r="E53" s="29" t="s">
        <v>48</v>
      </c>
      <c r="F53" s="29" t="s">
        <v>51</v>
      </c>
      <c r="G53" s="37">
        <v>-0.23166733218480001</v>
      </c>
      <c r="H53" s="37">
        <v>0.34956708316189999</v>
      </c>
      <c r="I53" s="37">
        <v>-0.1042900309472</v>
      </c>
      <c r="J53" s="37">
        <v>-0.229873785149</v>
      </c>
      <c r="K53" s="37">
        <v>0.35107002260600001</v>
      </c>
      <c r="L53" s="37">
        <v>-0.100426175415</v>
      </c>
      <c r="M53" s="37">
        <v>-0.22888579211009999</v>
      </c>
      <c r="N53" s="37">
        <v>0.3532611088298</v>
      </c>
      <c r="O53" s="37">
        <v>-9.8309077991690003E-2</v>
      </c>
      <c r="P53" s="37">
        <v>9.2718002499999994E-2</v>
      </c>
      <c r="Q53" s="37">
        <v>0.123134189</v>
      </c>
      <c r="R53" s="37">
        <v>0.19936509899999999</v>
      </c>
      <c r="S53" s="3">
        <f t="shared" si="2"/>
        <v>0.4152172905</v>
      </c>
      <c r="T53" s="37">
        <v>4.3194999999999997E-2</v>
      </c>
      <c r="U53" s="37">
        <v>1.8717000000000001E-2</v>
      </c>
      <c r="V53" s="37">
        <v>6.4513000000000001E-2</v>
      </c>
      <c r="W53" s="27">
        <f t="shared" si="3"/>
        <v>1.030880315464939E-3</v>
      </c>
      <c r="X53" s="3"/>
      <c r="Y53" s="19"/>
      <c r="AB53" s="37">
        <v>0.411117483846</v>
      </c>
      <c r="AC53" s="37">
        <v>0.108481518969</v>
      </c>
      <c r="AD53" s="37">
        <v>1.6692844588019999E-2</v>
      </c>
    </row>
    <row r="54" spans="1:30" x14ac:dyDescent="0.2">
      <c r="A54">
        <v>70</v>
      </c>
      <c r="B54" t="s">
        <v>6</v>
      </c>
      <c r="C54" t="s">
        <v>5</v>
      </c>
      <c r="D54" t="s">
        <v>5</v>
      </c>
      <c r="E54" s="29" t="s">
        <v>48</v>
      </c>
      <c r="F54" s="29" t="s">
        <v>50</v>
      </c>
      <c r="G54" s="37">
        <v>-0.23166733218480001</v>
      </c>
      <c r="H54" s="37">
        <v>-0.34956708316189999</v>
      </c>
      <c r="I54" s="37">
        <v>0.1042900309472</v>
      </c>
      <c r="J54" s="37">
        <v>-0.229873785149</v>
      </c>
      <c r="K54" s="37">
        <v>-0.35107002260600001</v>
      </c>
      <c r="L54" s="37">
        <v>0.100426175415</v>
      </c>
      <c r="M54" s="37">
        <v>-0.22888579211009999</v>
      </c>
      <c r="N54" s="37">
        <v>-0.3532611088298</v>
      </c>
      <c r="O54" s="37">
        <v>9.8309077991690003E-2</v>
      </c>
      <c r="P54" s="37">
        <v>9.2718002499999994E-2</v>
      </c>
      <c r="Q54" s="37">
        <v>-0.123134189</v>
      </c>
      <c r="R54" s="37">
        <v>-0.19936509899999999</v>
      </c>
      <c r="S54" s="3">
        <f t="shared" si="2"/>
        <v>-0.22978128549999999</v>
      </c>
      <c r="T54" s="37">
        <v>4.3194999999999997E-2</v>
      </c>
      <c r="U54" s="37">
        <v>-1.8717000000000001E-2</v>
      </c>
      <c r="V54" s="37">
        <v>-6.4513000000000001E-2</v>
      </c>
      <c r="W54" s="27">
        <f t="shared" si="3"/>
        <v>1.030880315464939E-3</v>
      </c>
      <c r="X54" s="3"/>
      <c r="Y54" s="19"/>
      <c r="AB54" s="37">
        <v>-0.411117483846</v>
      </c>
      <c r="AC54" s="37">
        <v>-0.108481518969</v>
      </c>
      <c r="AD54" s="37">
        <v>1.6692844588019999E-2</v>
      </c>
    </row>
    <row r="55" spans="1:30" x14ac:dyDescent="0.2">
      <c r="A55">
        <v>66</v>
      </c>
      <c r="B55" t="s">
        <v>6</v>
      </c>
      <c r="C55" t="s">
        <v>5</v>
      </c>
      <c r="D55" t="s">
        <v>5</v>
      </c>
      <c r="E55" s="29" t="s">
        <v>51</v>
      </c>
      <c r="F55" s="29" t="s">
        <v>49</v>
      </c>
      <c r="G55" s="37">
        <v>0.2288946511063</v>
      </c>
      <c r="H55" s="37">
        <v>0.35327661667929999</v>
      </c>
      <c r="I55" s="37">
        <v>9.8336545783790003E-2</v>
      </c>
      <c r="J55" s="37">
        <v>0.229873785149</v>
      </c>
      <c r="K55" s="37">
        <v>0.35107002260600001</v>
      </c>
      <c r="L55" s="37">
        <v>0.100426175415</v>
      </c>
      <c r="M55" s="37">
        <v>0.23166642395299999</v>
      </c>
      <c r="N55" s="37">
        <v>0.34957103679930002</v>
      </c>
      <c r="O55" s="37">
        <v>0.1042951326763</v>
      </c>
      <c r="P55" s="37">
        <v>9.2392428200000001E-2</v>
      </c>
      <c r="Q55" s="37">
        <v>-0.123519329</v>
      </c>
      <c r="R55" s="37">
        <v>0.198619563</v>
      </c>
      <c r="S55" s="3">
        <f t="shared" si="2"/>
        <v>0.1674926622</v>
      </c>
      <c r="T55" s="37">
        <v>4.3194999999999997E-2</v>
      </c>
      <c r="U55" s="37">
        <v>-1.8717000000000001E-2</v>
      </c>
      <c r="V55" s="37">
        <v>6.4513000000000001E-2</v>
      </c>
      <c r="W55" s="27">
        <f t="shared" si="3"/>
        <v>1.0279254714461203E-3</v>
      </c>
      <c r="X55" s="3"/>
      <c r="Y55" s="19"/>
      <c r="AB55" s="37">
        <v>-1.6692844588019999E-2</v>
      </c>
      <c r="AC55" s="37">
        <v>0.411117483846</v>
      </c>
      <c r="AD55" s="37">
        <v>-0.108481518969</v>
      </c>
    </row>
    <row r="56" spans="1:30" x14ac:dyDescent="0.2">
      <c r="A56">
        <v>72</v>
      </c>
      <c r="B56" t="s">
        <v>6</v>
      </c>
      <c r="C56" t="s">
        <v>5</v>
      </c>
      <c r="D56" t="s">
        <v>5</v>
      </c>
      <c r="E56" s="29" t="s">
        <v>49</v>
      </c>
      <c r="F56" s="29" t="s">
        <v>50</v>
      </c>
      <c r="G56" s="37">
        <v>0.2288946511063</v>
      </c>
      <c r="H56" s="37">
        <v>-0.35327661667929999</v>
      </c>
      <c r="I56" s="37">
        <v>-9.8336545783790003E-2</v>
      </c>
      <c r="J56" s="37">
        <v>0.229873785149</v>
      </c>
      <c r="K56" s="37">
        <v>-0.35107002260600001</v>
      </c>
      <c r="L56" s="37">
        <v>-0.100426175415</v>
      </c>
      <c r="M56" s="37">
        <v>0.23166642395299999</v>
      </c>
      <c r="N56" s="37">
        <v>-0.34957103679930002</v>
      </c>
      <c r="O56" s="37">
        <v>-0.1042951326763</v>
      </c>
      <c r="P56" s="37">
        <v>9.2392428200000001E-2</v>
      </c>
      <c r="Q56" s="37">
        <v>0.123519329</v>
      </c>
      <c r="R56" s="37">
        <v>-0.198619563</v>
      </c>
      <c r="S56" s="3">
        <f t="shared" si="2"/>
        <v>1.72921942E-2</v>
      </c>
      <c r="T56" s="37">
        <v>4.3194999999999997E-2</v>
      </c>
      <c r="U56" s="37">
        <v>1.8717000000000001E-2</v>
      </c>
      <c r="V56" s="37">
        <v>-6.4513000000000001E-2</v>
      </c>
      <c r="W56" s="27">
        <f t="shared" si="3"/>
        <v>1.0279254714461203E-3</v>
      </c>
      <c r="X56" s="3"/>
      <c r="Y56" s="19"/>
      <c r="AB56" s="37">
        <v>-0.108481518969</v>
      </c>
      <c r="AC56" s="37">
        <v>-1.6692844588019999E-2</v>
      </c>
      <c r="AD56" s="37">
        <v>0.411117483846</v>
      </c>
    </row>
    <row r="57" spans="1:30" x14ac:dyDescent="0.2">
      <c r="A57">
        <v>101</v>
      </c>
      <c r="B57" t="s">
        <v>6</v>
      </c>
      <c r="C57" t="s">
        <v>9</v>
      </c>
      <c r="D57" t="s">
        <v>9</v>
      </c>
      <c r="E57" s="29" t="s">
        <v>52</v>
      </c>
      <c r="F57" s="29" t="s">
        <v>48</v>
      </c>
      <c r="G57" s="37">
        <v>0.31636596515900001</v>
      </c>
      <c r="H57" s="37">
        <v>1.9028309724759999E-2</v>
      </c>
      <c r="I57" s="37">
        <v>0.39754366971369998</v>
      </c>
      <c r="J57" s="37">
        <v>0.31571852150800001</v>
      </c>
      <c r="K57" s="37">
        <v>1.6212560282999999E-2</v>
      </c>
      <c r="L57" s="37">
        <v>0.39624112715900001</v>
      </c>
      <c r="M57" s="37">
        <v>0.31562803053900002</v>
      </c>
      <c r="N57" s="37">
        <v>1.426117149445E-2</v>
      </c>
      <c r="O57" s="37">
        <v>0.39523493097989998</v>
      </c>
      <c r="P57" s="37">
        <v>-2.4597820699999998E-2</v>
      </c>
      <c r="Q57" s="37">
        <v>-0.158904608</v>
      </c>
      <c r="R57" s="37">
        <v>-7.6957957800000004E-2</v>
      </c>
      <c r="S57" s="3">
        <f t="shared" si="2"/>
        <v>-0.26046038650000003</v>
      </c>
      <c r="T57" s="37">
        <v>-0.69230000000000003</v>
      </c>
      <c r="U57" s="37">
        <v>-0.29376000000000002</v>
      </c>
      <c r="V57" s="37">
        <v>0.68655999999999995</v>
      </c>
      <c r="W57" s="27">
        <f t="shared" si="3"/>
        <v>5.8464398864508434E-4</v>
      </c>
      <c r="X57" s="3"/>
      <c r="Y57" s="19"/>
      <c r="AB57" s="37">
        <v>1.6692844588019999E-2</v>
      </c>
      <c r="AC57" s="37">
        <v>-0.411117483846</v>
      </c>
      <c r="AD57" s="37">
        <v>-0.108481518969</v>
      </c>
    </row>
    <row r="58" spans="1:30" x14ac:dyDescent="0.2">
      <c r="A58">
        <v>105</v>
      </c>
      <c r="B58" t="s">
        <v>6</v>
      </c>
      <c r="C58" t="s">
        <v>9</v>
      </c>
      <c r="D58" t="s">
        <v>9</v>
      </c>
      <c r="E58" s="29" t="s">
        <v>47</v>
      </c>
      <c r="F58" s="29" t="s">
        <v>48</v>
      </c>
      <c r="G58" s="37">
        <v>0.31636596515900001</v>
      </c>
      <c r="H58" s="37">
        <v>-1.9028309724759999E-2</v>
      </c>
      <c r="I58" s="37">
        <v>-0.39754366971369998</v>
      </c>
      <c r="J58" s="37">
        <v>0.31571852150800001</v>
      </c>
      <c r="K58" s="37">
        <v>-1.6212560282999999E-2</v>
      </c>
      <c r="L58" s="37">
        <v>-0.39624112715900001</v>
      </c>
      <c r="M58" s="37">
        <v>0.31562803053900002</v>
      </c>
      <c r="N58" s="37">
        <v>-1.426117149445E-2</v>
      </c>
      <c r="O58" s="37">
        <v>-0.39523493097989998</v>
      </c>
      <c r="P58" s="37">
        <v>-2.4597820699999998E-2</v>
      </c>
      <c r="Q58" s="37">
        <v>0.158904608</v>
      </c>
      <c r="R58" s="37">
        <v>7.6957957800000004E-2</v>
      </c>
      <c r="S58" s="3">
        <f t="shared" si="2"/>
        <v>0.21126474510000001</v>
      </c>
      <c r="T58" s="37">
        <v>-0.69230000000000003</v>
      </c>
      <c r="U58" s="37">
        <v>0.29376000000000002</v>
      </c>
      <c r="V58" s="37">
        <v>-0.68655999999999995</v>
      </c>
      <c r="W58" s="27">
        <f t="shared" si="3"/>
        <v>5.8464398864508434E-4</v>
      </c>
      <c r="X58" s="3"/>
      <c r="Y58" s="19"/>
      <c r="AB58" s="37">
        <v>0.108481518969</v>
      </c>
      <c r="AC58" s="37">
        <v>-1.6692844588019999E-2</v>
      </c>
      <c r="AD58" s="37">
        <v>-0.411117483846</v>
      </c>
    </row>
    <row r="59" spans="1:30" x14ac:dyDescent="0.2">
      <c r="A59">
        <v>103</v>
      </c>
      <c r="B59" t="s">
        <v>6</v>
      </c>
      <c r="C59" t="s">
        <v>9</v>
      </c>
      <c r="D59" t="s">
        <v>9</v>
      </c>
      <c r="E59" s="29" t="s">
        <v>52</v>
      </c>
      <c r="F59" s="29" t="s">
        <v>49</v>
      </c>
      <c r="G59" s="37">
        <v>-0.31563352297800001</v>
      </c>
      <c r="H59" s="37">
        <v>-1.4278708252549999E-2</v>
      </c>
      <c r="I59" s="37">
        <v>0.39523926961610001</v>
      </c>
      <c r="J59" s="37">
        <v>-0.31571852150800001</v>
      </c>
      <c r="K59" s="37">
        <v>-1.6212560282999999E-2</v>
      </c>
      <c r="L59" s="37">
        <v>0.39624112715900001</v>
      </c>
      <c r="M59" s="37">
        <v>-0.31636693935620003</v>
      </c>
      <c r="N59" s="37">
        <v>-1.9037500070319999E-2</v>
      </c>
      <c r="O59" s="37">
        <v>0.39754774051890002</v>
      </c>
      <c r="P59" s="37">
        <v>-2.44472126E-2</v>
      </c>
      <c r="Q59" s="37">
        <v>-0.158626394</v>
      </c>
      <c r="R59" s="37">
        <v>7.6949030099999996E-2</v>
      </c>
      <c r="S59" s="3">
        <f t="shared" si="2"/>
        <v>-0.1061245765</v>
      </c>
      <c r="T59" s="37">
        <v>-0.69230000000000003</v>
      </c>
      <c r="U59" s="37">
        <v>-0.29376000000000002</v>
      </c>
      <c r="V59" s="37">
        <v>-0.68655999999999995</v>
      </c>
      <c r="W59" s="27">
        <f t="shared" si="3"/>
        <v>5.7497229002992541E-4</v>
      </c>
      <c r="X59" s="3"/>
      <c r="Y59" s="19"/>
      <c r="AB59" s="37">
        <v>-1.6692844588019999E-2</v>
      </c>
      <c r="AC59" s="37">
        <v>-0.411117483846</v>
      </c>
      <c r="AD59" s="37">
        <v>0.108481518969</v>
      </c>
    </row>
    <row r="60" spans="1:30" x14ac:dyDescent="0.2">
      <c r="A60">
        <v>107</v>
      </c>
      <c r="B60" t="s">
        <v>6</v>
      </c>
      <c r="C60" t="s">
        <v>9</v>
      </c>
      <c r="D60" t="s">
        <v>9</v>
      </c>
      <c r="E60" s="29" t="s">
        <v>47</v>
      </c>
      <c r="F60" s="29" t="s">
        <v>49</v>
      </c>
      <c r="G60" s="37">
        <v>-0.31563352297800001</v>
      </c>
      <c r="H60" s="37">
        <v>1.4278708252549999E-2</v>
      </c>
      <c r="I60" s="37">
        <v>-0.39523926961610001</v>
      </c>
      <c r="J60" s="37">
        <v>-0.31571852150800001</v>
      </c>
      <c r="K60" s="37">
        <v>1.6212560282999999E-2</v>
      </c>
      <c r="L60" s="37">
        <v>-0.39624112715900001</v>
      </c>
      <c r="M60" s="37">
        <v>-0.31636693935620003</v>
      </c>
      <c r="N60" s="37">
        <v>1.9037500070319999E-2</v>
      </c>
      <c r="O60" s="37">
        <v>-0.39754774051890002</v>
      </c>
      <c r="P60" s="37">
        <v>-2.44472126E-2</v>
      </c>
      <c r="Q60" s="37">
        <v>0.158626394</v>
      </c>
      <c r="R60" s="37">
        <v>-7.6949030099999996E-2</v>
      </c>
      <c r="S60" s="3">
        <f t="shared" si="2"/>
        <v>5.7230151300000018E-2</v>
      </c>
      <c r="T60" s="37">
        <v>-0.69230000000000003</v>
      </c>
      <c r="U60" s="37">
        <v>0.29376000000000002</v>
      </c>
      <c r="V60" s="37">
        <v>0.68655999999999995</v>
      </c>
      <c r="W60" s="27">
        <f t="shared" si="3"/>
        <v>5.7497229002992541E-4</v>
      </c>
      <c r="X60" s="3"/>
      <c r="Y60" s="19"/>
      <c r="AB60" s="37">
        <v>0.108481518969</v>
      </c>
      <c r="AC60" s="37">
        <v>1.6692844588019999E-2</v>
      </c>
      <c r="AD60" s="37">
        <v>0.411117483846</v>
      </c>
    </row>
    <row r="61" spans="1:30" x14ac:dyDescent="0.2">
      <c r="A61">
        <v>49</v>
      </c>
      <c r="B61" t="s">
        <v>4</v>
      </c>
      <c r="C61" t="s">
        <v>77</v>
      </c>
      <c r="D61" t="s">
        <v>5</v>
      </c>
      <c r="E61" s="29" t="s">
        <v>47</v>
      </c>
      <c r="F61" s="29" t="s">
        <v>50</v>
      </c>
      <c r="G61" s="37">
        <v>0.41031057648340002</v>
      </c>
      <c r="H61" s="37">
        <v>-0.11019770846639999</v>
      </c>
      <c r="I61" s="37">
        <v>-1.83801564901E-2</v>
      </c>
      <c r="J61" s="37">
        <v>0.411117483846</v>
      </c>
      <c r="K61" s="37">
        <v>-0.108481518969</v>
      </c>
      <c r="L61" s="37">
        <v>-1.6692844588000001E-2</v>
      </c>
      <c r="M61" s="37">
        <v>0.41129864410549999</v>
      </c>
      <c r="N61" s="37">
        <v>-0.10764184539630001</v>
      </c>
      <c r="O61" s="37">
        <v>-1.5532948388479999E-2</v>
      </c>
      <c r="P61" s="37">
        <v>3.2935587400000001E-2</v>
      </c>
      <c r="Q61" s="37">
        <v>8.5195435700000002E-2</v>
      </c>
      <c r="R61" s="37">
        <v>9.49069367E-2</v>
      </c>
      <c r="S61" s="3">
        <f t="shared" si="2"/>
        <v>0.21303795980000001</v>
      </c>
      <c r="T61" s="37">
        <v>3.9942999999999999E-2</v>
      </c>
      <c r="U61" s="37">
        <v>-1.2728E-2</v>
      </c>
      <c r="V61" s="37">
        <v>7.7660000000000007E-2</v>
      </c>
      <c r="W61" s="27">
        <f t="shared" si="3"/>
        <v>4.0875651808926027E-4</v>
      </c>
      <c r="X61" s="3"/>
      <c r="Y61" s="19"/>
      <c r="AB61" s="37">
        <v>1.6692844588019999E-2</v>
      </c>
      <c r="AC61" s="37">
        <v>0.411117483846</v>
      </c>
      <c r="AD61" s="37">
        <v>0.108481518969</v>
      </c>
    </row>
    <row r="62" spans="1:30" x14ac:dyDescent="0.2">
      <c r="A62">
        <v>51</v>
      </c>
      <c r="B62" t="s">
        <v>6</v>
      </c>
      <c r="C62" t="s">
        <v>77</v>
      </c>
      <c r="D62" t="s">
        <v>5</v>
      </c>
      <c r="E62" s="29" t="s">
        <v>52</v>
      </c>
      <c r="F62" s="29" t="s">
        <v>51</v>
      </c>
      <c r="G62" s="37">
        <v>0.41031057648340002</v>
      </c>
      <c r="H62" s="37">
        <v>0.11019770846639999</v>
      </c>
      <c r="I62" s="37">
        <v>1.83801564901E-2</v>
      </c>
      <c r="J62" s="37">
        <v>0.411117483846</v>
      </c>
      <c r="K62" s="37">
        <v>0.108481518969</v>
      </c>
      <c r="L62" s="37">
        <v>1.6692844588000001E-2</v>
      </c>
      <c r="M62" s="37">
        <v>0.41129864410549999</v>
      </c>
      <c r="N62" s="37">
        <v>0.10764184539630001</v>
      </c>
      <c r="O62" s="37">
        <v>1.5532948388479999E-2</v>
      </c>
      <c r="P62" s="37">
        <v>3.2935587400000001E-2</v>
      </c>
      <c r="Q62" s="37">
        <v>-8.5195435700000002E-2</v>
      </c>
      <c r="R62" s="37">
        <v>-9.49069367E-2</v>
      </c>
      <c r="S62" s="3">
        <f t="shared" si="2"/>
        <v>-0.14716678499999999</v>
      </c>
      <c r="T62" s="37">
        <v>3.9942999999999999E-2</v>
      </c>
      <c r="U62" s="37">
        <v>1.2728E-2</v>
      </c>
      <c r="V62" s="37">
        <v>-7.7660000000000007E-2</v>
      </c>
      <c r="W62" s="27">
        <f t="shared" si="3"/>
        <v>4.0875651808926027E-4</v>
      </c>
      <c r="X62" s="3"/>
      <c r="Y62" s="19"/>
      <c r="AB62" s="37">
        <v>-0.108481518969</v>
      </c>
      <c r="AC62" s="37">
        <v>1.6692844588019999E-2</v>
      </c>
      <c r="AD62" s="37">
        <v>-0.411117483846</v>
      </c>
    </row>
    <row r="63" spans="1:30" x14ac:dyDescent="0.2">
      <c r="A63">
        <v>50</v>
      </c>
      <c r="B63" t="s">
        <v>6</v>
      </c>
      <c r="C63" t="s">
        <v>77</v>
      </c>
      <c r="D63" t="s">
        <v>5</v>
      </c>
      <c r="E63" s="29" t="s">
        <v>47</v>
      </c>
      <c r="F63" s="29" t="s">
        <v>51</v>
      </c>
      <c r="G63" s="37">
        <v>-0.41129234501349998</v>
      </c>
      <c r="H63" s="37">
        <v>0.1076483811503</v>
      </c>
      <c r="I63" s="37">
        <v>-1.5527715924100001E-2</v>
      </c>
      <c r="J63" s="37">
        <v>-0.411117483846</v>
      </c>
      <c r="K63" s="37">
        <v>0.108481518969</v>
      </c>
      <c r="L63" s="37">
        <v>-1.6692844588000001E-2</v>
      </c>
      <c r="M63" s="37">
        <v>-0.41031489094009999</v>
      </c>
      <c r="N63" s="37">
        <v>0.1101901357288</v>
      </c>
      <c r="O63" s="37">
        <v>-1.8368901985819999E-2</v>
      </c>
      <c r="P63" s="37">
        <v>3.2581802399999998E-2</v>
      </c>
      <c r="Q63" s="37">
        <v>8.4725152600000006E-2</v>
      </c>
      <c r="R63" s="37">
        <v>-9.4706202099999998E-2</v>
      </c>
      <c r="S63" s="3">
        <f t="shared" si="2"/>
        <v>2.2600752900000007E-2</v>
      </c>
      <c r="T63" s="37">
        <v>3.9942999999999999E-2</v>
      </c>
      <c r="U63" s="37">
        <v>-1.2728E-2</v>
      </c>
      <c r="V63" s="37">
        <v>-7.7660000000000007E-2</v>
      </c>
      <c r="W63" s="27">
        <f t="shared" si="3"/>
        <v>4.0748026385394016E-4</v>
      </c>
      <c r="X63" s="3"/>
      <c r="Y63" s="19"/>
      <c r="AB63" s="37">
        <v>0.60043000000000002</v>
      </c>
      <c r="AC63" s="37">
        <v>0.72987000000000002</v>
      </c>
      <c r="AD63" s="37">
        <v>0.85106999999999999</v>
      </c>
    </row>
    <row r="64" spans="1:30" x14ac:dyDescent="0.2">
      <c r="A64">
        <v>52</v>
      </c>
      <c r="B64" t="s">
        <v>6</v>
      </c>
      <c r="C64" t="s">
        <v>77</v>
      </c>
      <c r="D64" t="s">
        <v>5</v>
      </c>
      <c r="E64" s="29" t="s">
        <v>52</v>
      </c>
      <c r="F64" s="29" t="s">
        <v>50</v>
      </c>
      <c r="G64" s="37">
        <v>-0.41129234501349998</v>
      </c>
      <c r="H64" s="37">
        <v>-0.1076483811503</v>
      </c>
      <c r="I64" s="37">
        <v>1.5527715924100001E-2</v>
      </c>
      <c r="J64" s="37">
        <v>-0.411117483846</v>
      </c>
      <c r="K64" s="37">
        <v>-0.108481518969</v>
      </c>
      <c r="L64" s="37">
        <v>1.6692844588000001E-2</v>
      </c>
      <c r="M64" s="37">
        <v>-0.41031489094009999</v>
      </c>
      <c r="N64" s="37">
        <v>-0.1101901357288</v>
      </c>
      <c r="O64" s="37">
        <v>1.8368901985819999E-2</v>
      </c>
      <c r="P64" s="37">
        <v>3.2581802399999998E-2</v>
      </c>
      <c r="Q64" s="37">
        <v>-8.4725152600000006E-2</v>
      </c>
      <c r="R64" s="37">
        <v>9.4706202099999998E-2</v>
      </c>
      <c r="S64" s="3">
        <f t="shared" si="2"/>
        <v>4.256285189999999E-2</v>
      </c>
      <c r="T64" s="37">
        <v>3.9942999999999999E-2</v>
      </c>
      <c r="U64" s="37">
        <v>1.2728E-2</v>
      </c>
      <c r="V64" s="37">
        <v>7.7660000000000007E-2</v>
      </c>
      <c r="W64" s="27">
        <f t="shared" si="3"/>
        <v>4.0748026385394016E-4</v>
      </c>
      <c r="X64" s="3"/>
      <c r="Y64" s="19"/>
      <c r="AB64" s="37">
        <v>0.39956999999999998</v>
      </c>
      <c r="AC64" s="37">
        <v>0.27012999999999998</v>
      </c>
      <c r="AD64" s="37">
        <v>0.85106999999999999</v>
      </c>
    </row>
    <row r="65" spans="1:30" x14ac:dyDescent="0.2">
      <c r="A65">
        <v>80</v>
      </c>
      <c r="B65" t="s">
        <v>6</v>
      </c>
      <c r="C65" t="s">
        <v>5</v>
      </c>
      <c r="D65" t="s">
        <v>5</v>
      </c>
      <c r="E65" s="29" t="s">
        <v>48</v>
      </c>
      <c r="F65" s="29" t="s">
        <v>51</v>
      </c>
      <c r="G65" s="37">
        <v>-0.34817187132779998</v>
      </c>
      <c r="H65" s="37">
        <v>0.2392920237244</v>
      </c>
      <c r="I65" s="37">
        <v>-0.1041061454885</v>
      </c>
      <c r="J65" s="37">
        <v>-0.34722631357</v>
      </c>
      <c r="K65" s="37">
        <v>0.24178705042099999</v>
      </c>
      <c r="L65" s="37">
        <v>-0.102299354301</v>
      </c>
      <c r="M65" s="37">
        <v>-0.3472331048158</v>
      </c>
      <c r="N65" s="37">
        <v>0.2453428490915</v>
      </c>
      <c r="O65" s="37">
        <v>-0.1022383216698</v>
      </c>
      <c r="P65" s="37">
        <v>3.1292217099999999E-2</v>
      </c>
      <c r="Q65" s="37">
        <v>0.201694179</v>
      </c>
      <c r="R65" s="37">
        <v>6.2260794000000001E-2</v>
      </c>
      <c r="S65" s="3">
        <f t="shared" si="2"/>
        <v>0.2952471901</v>
      </c>
      <c r="T65" s="37">
        <v>0.11728</v>
      </c>
      <c r="U65" s="37">
        <v>8.8333999999999999E-3</v>
      </c>
      <c r="V65" s="37">
        <v>-3.7821E-3</v>
      </c>
      <c r="W65" s="27">
        <f t="shared" si="3"/>
        <v>2.8048156381664947E-4</v>
      </c>
      <c r="X65" s="3"/>
      <c r="Y65" s="19"/>
      <c r="AB65" s="37">
        <v>0.60043000000000002</v>
      </c>
      <c r="AC65" s="37">
        <v>0.27012999999999998</v>
      </c>
      <c r="AD65" s="37">
        <v>0.14893000000000001</v>
      </c>
    </row>
    <row r="66" spans="1:30" x14ac:dyDescent="0.2">
      <c r="A66">
        <v>82</v>
      </c>
      <c r="B66" t="s">
        <v>6</v>
      </c>
      <c r="C66" t="s">
        <v>5</v>
      </c>
      <c r="D66" t="s">
        <v>5</v>
      </c>
      <c r="E66" s="29" t="s">
        <v>48</v>
      </c>
      <c r="F66" s="29" t="s">
        <v>50</v>
      </c>
      <c r="G66" s="37">
        <v>-0.34817187132779998</v>
      </c>
      <c r="H66" s="37">
        <v>-0.2392920237244</v>
      </c>
      <c r="I66" s="37">
        <v>0.1041061454885</v>
      </c>
      <c r="J66" s="37">
        <v>-0.34722631357</v>
      </c>
      <c r="K66" s="37">
        <v>-0.24178705042099999</v>
      </c>
      <c r="L66" s="37">
        <v>0.102299354301</v>
      </c>
      <c r="M66" s="37">
        <v>-0.3472331048158</v>
      </c>
      <c r="N66" s="37">
        <v>-0.2453428490915</v>
      </c>
      <c r="O66" s="37">
        <v>0.1022383216698</v>
      </c>
      <c r="P66" s="37">
        <v>3.1292217099999999E-2</v>
      </c>
      <c r="Q66" s="37">
        <v>-0.201694179</v>
      </c>
      <c r="R66" s="37">
        <v>-6.2260794000000001E-2</v>
      </c>
      <c r="S66" s="3">
        <f t="shared" si="2"/>
        <v>-0.23266275590000002</v>
      </c>
      <c r="T66" s="37">
        <v>0.11728</v>
      </c>
      <c r="U66" s="37">
        <v>-8.8333999999999999E-3</v>
      </c>
      <c r="V66" s="37">
        <v>3.7821E-3</v>
      </c>
      <c r="W66" s="27">
        <f t="shared" si="3"/>
        <v>2.8048156381664947E-4</v>
      </c>
      <c r="X66" s="3"/>
      <c r="Y66" s="19"/>
      <c r="AB66" s="37">
        <v>0.39956999999999998</v>
      </c>
      <c r="AC66" s="37">
        <v>0.72987000000000002</v>
      </c>
      <c r="AD66" s="37">
        <v>0.14893000000000001</v>
      </c>
    </row>
    <row r="67" spans="1:30" x14ac:dyDescent="0.2">
      <c r="A67">
        <v>78</v>
      </c>
      <c r="B67" t="s">
        <v>6</v>
      </c>
      <c r="C67" t="s">
        <v>5</v>
      </c>
      <c r="D67" t="s">
        <v>5</v>
      </c>
      <c r="E67" s="29" t="s">
        <v>51</v>
      </c>
      <c r="F67" s="29" t="s">
        <v>49</v>
      </c>
      <c r="G67" s="37">
        <v>0.34724550580500002</v>
      </c>
      <c r="H67" s="37">
        <v>0.24536262988560001</v>
      </c>
      <c r="I67" s="37">
        <v>0.102275391443</v>
      </c>
      <c r="J67" s="37">
        <v>0.34722631357</v>
      </c>
      <c r="K67" s="37">
        <v>0.24178705042099999</v>
      </c>
      <c r="L67" s="37">
        <v>0.102299354301</v>
      </c>
      <c r="M67" s="37">
        <v>0.34817137770290002</v>
      </c>
      <c r="N67" s="37">
        <v>0.2392958925558</v>
      </c>
      <c r="O67" s="37">
        <v>0.10411986261840001</v>
      </c>
      <c r="P67" s="37">
        <v>3.0862396600000001E-2</v>
      </c>
      <c r="Q67" s="37">
        <v>-0.20222457799999999</v>
      </c>
      <c r="R67" s="37">
        <v>6.14823725E-2</v>
      </c>
      <c r="S67" s="3">
        <f t="shared" ref="S67:S98" si="4">P67+Q67+R67</f>
        <v>-0.10987980889999999</v>
      </c>
      <c r="T67" s="37">
        <v>0.11728</v>
      </c>
      <c r="U67" s="37">
        <v>-8.8333999999999999E-3</v>
      </c>
      <c r="V67" s="37">
        <v>-3.7821E-3</v>
      </c>
      <c r="W67" s="27">
        <f t="shared" ref="W67:W98" si="5">((P67*T67)+(Q67*U67)+(R67*V67))*$AA$6</f>
        <v>2.7818119183484696E-4</v>
      </c>
      <c r="X67" s="3"/>
      <c r="Y67" s="19"/>
      <c r="AB67" s="37">
        <v>0.85106999999999999</v>
      </c>
      <c r="AC67" s="37">
        <v>0.60043000000000002</v>
      </c>
      <c r="AD67" s="37">
        <v>0.72987000000000002</v>
      </c>
    </row>
    <row r="68" spans="1:30" x14ac:dyDescent="0.2">
      <c r="A68">
        <v>84</v>
      </c>
      <c r="B68" t="s">
        <v>6</v>
      </c>
      <c r="C68" t="s">
        <v>5</v>
      </c>
      <c r="D68" t="s">
        <v>5</v>
      </c>
      <c r="E68" s="29" t="s">
        <v>49</v>
      </c>
      <c r="F68" s="29" t="s">
        <v>50</v>
      </c>
      <c r="G68" s="37">
        <v>0.34724550580500002</v>
      </c>
      <c r="H68" s="37">
        <v>-0.24536262988560001</v>
      </c>
      <c r="I68" s="37">
        <v>-0.102275391443</v>
      </c>
      <c r="J68" s="37">
        <v>0.34722631357</v>
      </c>
      <c r="K68" s="37">
        <v>-0.24178705042099999</v>
      </c>
      <c r="L68" s="37">
        <v>-0.102299354301</v>
      </c>
      <c r="M68" s="37">
        <v>0.34817137770290002</v>
      </c>
      <c r="N68" s="37">
        <v>-0.2392958925558</v>
      </c>
      <c r="O68" s="37">
        <v>-0.10411986261840001</v>
      </c>
      <c r="P68" s="37">
        <v>3.0862396600000001E-2</v>
      </c>
      <c r="Q68" s="37">
        <v>0.20222457799999999</v>
      </c>
      <c r="R68" s="37">
        <v>-6.14823725E-2</v>
      </c>
      <c r="S68" s="3">
        <f t="shared" si="4"/>
        <v>0.1716046021</v>
      </c>
      <c r="T68" s="37">
        <v>0.11728</v>
      </c>
      <c r="U68" s="37">
        <v>8.8333999999999999E-3</v>
      </c>
      <c r="V68" s="37">
        <v>3.7821E-3</v>
      </c>
      <c r="W68" s="27">
        <f t="shared" si="5"/>
        <v>2.7818119183484696E-4</v>
      </c>
      <c r="X68" s="3"/>
      <c r="Y68" s="19"/>
      <c r="AB68" s="37">
        <v>0.72987000000000002</v>
      </c>
      <c r="AC68" s="37">
        <v>0.85106999999999999</v>
      </c>
      <c r="AD68" s="37">
        <v>0.60043000000000002</v>
      </c>
    </row>
    <row r="69" spans="1:30" x14ac:dyDescent="0.2">
      <c r="A69">
        <v>17</v>
      </c>
      <c r="B69" t="s">
        <v>6</v>
      </c>
      <c r="C69" t="s">
        <v>73</v>
      </c>
      <c r="D69" t="s">
        <v>8</v>
      </c>
      <c r="E69" s="29" t="s">
        <v>52</v>
      </c>
      <c r="F69" s="29" t="s">
        <v>48</v>
      </c>
      <c r="G69" s="37">
        <v>0.35126092095830003</v>
      </c>
      <c r="H69" s="37">
        <v>7.5537494166579996E-2</v>
      </c>
      <c r="I69" s="37">
        <v>0.28889965100859999</v>
      </c>
      <c r="J69" s="37">
        <v>0.34889035945199998</v>
      </c>
      <c r="K69" s="37">
        <v>6.7980706395000007E-2</v>
      </c>
      <c r="L69" s="37">
        <v>0.28309660332800002</v>
      </c>
      <c r="M69" s="37">
        <v>0.34722681829039997</v>
      </c>
      <c r="N69" s="37">
        <v>6.1535077758129997E-2</v>
      </c>
      <c r="O69" s="37">
        <v>0.2782991758119</v>
      </c>
      <c r="P69" s="37">
        <v>-0.13447008899999999</v>
      </c>
      <c r="Q69" s="37">
        <v>-0.46674721400000002</v>
      </c>
      <c r="R69" s="37">
        <v>-0.35334917300000002</v>
      </c>
      <c r="S69" s="3">
        <f t="shared" si="4"/>
        <v>-0.954566476</v>
      </c>
      <c r="T69" s="37">
        <v>-7.9510999999999998E-2</v>
      </c>
      <c r="U69" s="37">
        <v>-7.0327000000000001E-2</v>
      </c>
      <c r="V69" s="37">
        <v>0.11015999999999999</v>
      </c>
      <c r="W69" s="27">
        <f t="shared" si="5"/>
        <v>2.4691260968559656E-4</v>
      </c>
      <c r="X69" s="3"/>
      <c r="Y69" s="19"/>
      <c r="AB69" s="37">
        <v>0.14893000000000001</v>
      </c>
      <c r="AC69" s="37">
        <v>0.39956999999999998</v>
      </c>
      <c r="AD69" s="37">
        <v>0.72987000000000002</v>
      </c>
    </row>
    <row r="70" spans="1:30" x14ac:dyDescent="0.2">
      <c r="A70">
        <v>21</v>
      </c>
      <c r="B70" t="s">
        <v>6</v>
      </c>
      <c r="C70" t="s">
        <v>73</v>
      </c>
      <c r="D70" t="s">
        <v>8</v>
      </c>
      <c r="E70" s="29" t="s">
        <v>47</v>
      </c>
      <c r="F70" s="29" t="s">
        <v>48</v>
      </c>
      <c r="G70" s="37">
        <v>0.35126092095830003</v>
      </c>
      <c r="H70" s="37">
        <v>-7.5537494166579996E-2</v>
      </c>
      <c r="I70" s="37">
        <v>-0.28889965100859999</v>
      </c>
      <c r="J70" s="37">
        <v>0.34889035945199998</v>
      </c>
      <c r="K70" s="37">
        <v>-6.7980706395000007E-2</v>
      </c>
      <c r="L70" s="37">
        <v>-0.28309660332800002</v>
      </c>
      <c r="M70" s="37">
        <v>0.34722681829039997</v>
      </c>
      <c r="N70" s="37">
        <v>-6.1535077758129997E-2</v>
      </c>
      <c r="O70" s="37">
        <v>-0.2782991758119</v>
      </c>
      <c r="P70" s="37">
        <v>-0.13447008899999999</v>
      </c>
      <c r="Q70" s="37">
        <v>0.46674721400000002</v>
      </c>
      <c r="R70" s="37">
        <v>0.35334917300000002</v>
      </c>
      <c r="S70" s="3">
        <f t="shared" si="4"/>
        <v>0.68562629800000008</v>
      </c>
      <c r="T70" s="37">
        <v>-7.9510999999999998E-2</v>
      </c>
      <c r="U70" s="37">
        <v>7.0327000000000001E-2</v>
      </c>
      <c r="V70" s="37">
        <v>-0.11015999999999999</v>
      </c>
      <c r="W70" s="27">
        <f t="shared" si="5"/>
        <v>2.4691260968559656E-4</v>
      </c>
      <c r="X70" s="3"/>
      <c r="Y70" s="19"/>
      <c r="AB70" s="37">
        <v>0.27012999999999998</v>
      </c>
      <c r="AC70" s="37">
        <v>0.85106999999999999</v>
      </c>
      <c r="AD70" s="37">
        <v>0.39956999999999998</v>
      </c>
    </row>
    <row r="71" spans="1:30" x14ac:dyDescent="0.2">
      <c r="A71">
        <v>19</v>
      </c>
      <c r="B71" t="s">
        <v>6</v>
      </c>
      <c r="C71" t="s">
        <v>73</v>
      </c>
      <c r="D71" t="s">
        <v>8</v>
      </c>
      <c r="E71" s="29" t="s">
        <v>52</v>
      </c>
      <c r="F71" s="29" t="s">
        <v>49</v>
      </c>
      <c r="G71" s="37">
        <v>-0.34724143251759998</v>
      </c>
      <c r="H71" s="37">
        <v>-6.1574768773399999E-2</v>
      </c>
      <c r="I71" s="37">
        <v>0.27831426330659997</v>
      </c>
      <c r="J71" s="37">
        <v>-0.34889035945199998</v>
      </c>
      <c r="K71" s="37">
        <v>-6.7980706395000007E-2</v>
      </c>
      <c r="L71" s="37">
        <v>0.28309660332800002</v>
      </c>
      <c r="M71" s="37">
        <v>-0.35126744360029999</v>
      </c>
      <c r="N71" s="37">
        <v>-7.5559746944240003E-2</v>
      </c>
      <c r="O71" s="37">
        <v>0.28891254743729999</v>
      </c>
      <c r="P71" s="37">
        <v>-0.13420036900000001</v>
      </c>
      <c r="Q71" s="37">
        <v>-0.46616593899999997</v>
      </c>
      <c r="R71" s="37">
        <v>0.35327613800000002</v>
      </c>
      <c r="S71" s="3">
        <f t="shared" si="4"/>
        <v>-0.24709017</v>
      </c>
      <c r="T71" s="37">
        <v>-7.9510999999999998E-2</v>
      </c>
      <c r="U71" s="37">
        <v>-7.0327000000000001E-2</v>
      </c>
      <c r="V71" s="37">
        <v>-0.11015999999999999</v>
      </c>
      <c r="W71" s="27">
        <f t="shared" si="5"/>
        <v>2.4399388878695784E-4</v>
      </c>
      <c r="X71" s="3"/>
      <c r="Y71" s="19"/>
      <c r="AB71" s="37">
        <v>0.85106999999999999</v>
      </c>
      <c r="AC71" s="37">
        <v>0.39956999999999998</v>
      </c>
      <c r="AD71" s="37">
        <v>0.27012999999999998</v>
      </c>
    </row>
    <row r="72" spans="1:30" x14ac:dyDescent="0.2">
      <c r="A72">
        <v>23</v>
      </c>
      <c r="B72" t="s">
        <v>6</v>
      </c>
      <c r="C72" t="s">
        <v>73</v>
      </c>
      <c r="D72" t="s">
        <v>8</v>
      </c>
      <c r="E72" s="29" t="s">
        <v>47</v>
      </c>
      <c r="F72" s="29" t="s">
        <v>49</v>
      </c>
      <c r="G72" s="37">
        <v>-0.34724143251759998</v>
      </c>
      <c r="H72" s="37">
        <v>6.1574768773399999E-2</v>
      </c>
      <c r="I72" s="37">
        <v>-0.27831426330659997</v>
      </c>
      <c r="J72" s="37">
        <v>-0.34889035945199998</v>
      </c>
      <c r="K72" s="37">
        <v>6.7980706395000007E-2</v>
      </c>
      <c r="L72" s="37">
        <v>-0.28309660332800002</v>
      </c>
      <c r="M72" s="37">
        <v>-0.35126744360029999</v>
      </c>
      <c r="N72" s="37">
        <v>7.5559746944240003E-2</v>
      </c>
      <c r="O72" s="37">
        <v>-0.28891254743729999</v>
      </c>
      <c r="P72" s="37">
        <v>-0.13420036900000001</v>
      </c>
      <c r="Q72" s="37">
        <v>0.46616593899999997</v>
      </c>
      <c r="R72" s="37">
        <v>-0.35327613800000002</v>
      </c>
      <c r="S72" s="3">
        <f t="shared" si="4"/>
        <v>-2.1310568000000085E-2</v>
      </c>
      <c r="T72" s="37">
        <v>-7.9510999999999998E-2</v>
      </c>
      <c r="U72" s="37">
        <v>7.0327000000000001E-2</v>
      </c>
      <c r="V72" s="37">
        <v>0.11015999999999999</v>
      </c>
      <c r="W72" s="27">
        <f t="shared" si="5"/>
        <v>2.4399388878695784E-4</v>
      </c>
      <c r="X72" s="3"/>
      <c r="Y72" s="19"/>
      <c r="AB72" s="37">
        <v>0.27012999999999998</v>
      </c>
      <c r="AC72" s="37">
        <v>0.14893000000000001</v>
      </c>
      <c r="AD72" s="37">
        <v>0.60043000000000002</v>
      </c>
    </row>
    <row r="73" spans="1:30" x14ac:dyDescent="0.2">
      <c r="A73">
        <v>121</v>
      </c>
      <c r="B73" t="s">
        <v>4</v>
      </c>
      <c r="C73" t="s">
        <v>78</v>
      </c>
      <c r="D73" t="s">
        <v>7</v>
      </c>
      <c r="G73" s="37">
        <v>1.6213403925849999E-4</v>
      </c>
      <c r="H73" s="37">
        <f>0.4946082988645-1</f>
        <v>-0.50539170113550003</v>
      </c>
      <c r="I73" s="37">
        <v>0.26629648057279998</v>
      </c>
      <c r="J73" s="37">
        <v>0</v>
      </c>
      <c r="K73" s="37">
        <v>-0.5</v>
      </c>
      <c r="L73" s="37">
        <v>0.26623663034299999</v>
      </c>
      <c r="M73" s="37">
        <v>-1.6093926701549999E-4</v>
      </c>
      <c r="N73" s="37">
        <v>-0.49459441004749999</v>
      </c>
      <c r="O73" s="37">
        <v>0.2662942994511</v>
      </c>
      <c r="P73" s="37">
        <v>-1.0769110199999999E-2</v>
      </c>
      <c r="Q73" s="37">
        <v>0.35990970300000003</v>
      </c>
      <c r="R73" s="37">
        <v>-7.2704056700000002E-5</v>
      </c>
      <c r="S73" s="3">
        <f t="shared" si="4"/>
        <v>0.34906788874330003</v>
      </c>
      <c r="T73" s="37">
        <v>1.7663</v>
      </c>
      <c r="U73" s="37">
        <v>5.9943999999999997E-2</v>
      </c>
      <c r="V73" s="37">
        <v>0</v>
      </c>
      <c r="W73" s="27">
        <f t="shared" si="5"/>
        <v>1.3727728887860649E-4</v>
      </c>
      <c r="X73" s="3"/>
      <c r="Y73" s="19"/>
      <c r="AB73" s="37">
        <v>0.14893000000000001</v>
      </c>
      <c r="AC73" s="37">
        <v>0.60043000000000002</v>
      </c>
      <c r="AD73" s="37">
        <v>0.27012999999999998</v>
      </c>
    </row>
    <row r="74" spans="1:30" x14ac:dyDescent="0.2">
      <c r="A74">
        <v>122</v>
      </c>
      <c r="B74" t="s">
        <v>6</v>
      </c>
      <c r="C74" t="s">
        <v>78</v>
      </c>
      <c r="D74" t="s">
        <v>7</v>
      </c>
      <c r="G74" s="37">
        <v>1.621340392584E-4</v>
      </c>
      <c r="H74" s="37">
        <v>-0.49460829886449997</v>
      </c>
      <c r="I74" s="37">
        <v>-0.26629648057279998</v>
      </c>
      <c r="J74" s="37">
        <v>0</v>
      </c>
      <c r="K74" s="37">
        <v>-0.5</v>
      </c>
      <c r="L74" s="37">
        <v>-0.26623663034299999</v>
      </c>
      <c r="M74" s="37">
        <v>-1.609392670157E-4</v>
      </c>
      <c r="N74" s="37">
        <f>0.4945944100475-1</f>
        <v>-0.50540558995250007</v>
      </c>
      <c r="O74" s="37">
        <v>-0.2662942994511</v>
      </c>
      <c r="P74" s="37">
        <v>-1.0769110199999999E-2</v>
      </c>
      <c r="Q74" s="37">
        <v>-0.35990970300000003</v>
      </c>
      <c r="R74" s="37">
        <v>7.2704056700000002E-5</v>
      </c>
      <c r="S74" s="3">
        <f t="shared" si="4"/>
        <v>-0.3706061091433</v>
      </c>
      <c r="T74" s="37">
        <v>1.7663</v>
      </c>
      <c r="U74" s="37">
        <v>-5.9943999999999997E-2</v>
      </c>
      <c r="V74" s="37">
        <v>0</v>
      </c>
      <c r="W74" s="27">
        <f t="shared" si="5"/>
        <v>1.3727728887860649E-4</v>
      </c>
      <c r="X74" s="3"/>
      <c r="Y74" s="19"/>
      <c r="AB74" s="37">
        <v>0.72987000000000002</v>
      </c>
      <c r="AC74" s="37">
        <v>0.14893000000000001</v>
      </c>
      <c r="AD74" s="37">
        <v>0.39956999999999998</v>
      </c>
    </row>
    <row r="75" spans="1:30" x14ac:dyDescent="0.2">
      <c r="A75">
        <v>32</v>
      </c>
      <c r="B75" t="s">
        <v>6</v>
      </c>
      <c r="C75" t="s">
        <v>72</v>
      </c>
      <c r="D75" t="s">
        <v>8</v>
      </c>
      <c r="E75" s="29" t="s">
        <v>48</v>
      </c>
      <c r="F75" s="29" t="s">
        <v>51</v>
      </c>
      <c r="G75" s="37">
        <v>0.12921140452579999</v>
      </c>
      <c r="H75" s="37">
        <v>-0.116402712802</v>
      </c>
      <c r="I75" s="37">
        <v>-0.48619654298479997</v>
      </c>
      <c r="J75" s="37">
        <v>0.12862502572500001</v>
      </c>
      <c r="K75" s="37">
        <v>-0.116589257219</v>
      </c>
      <c r="L75" s="37">
        <v>-0.48572669156999998</v>
      </c>
      <c r="M75" s="37">
        <v>0.12827026880119999</v>
      </c>
      <c r="N75" s="37">
        <v>-0.1166543809556</v>
      </c>
      <c r="O75" s="37">
        <v>-0.48556455535749998</v>
      </c>
      <c r="P75" s="37">
        <v>-3.1371190799999997E-2</v>
      </c>
      <c r="Q75" s="37">
        <v>-8.3889384499999994E-3</v>
      </c>
      <c r="R75" s="37">
        <v>2.1066254199999999E-2</v>
      </c>
      <c r="S75" s="3">
        <f t="shared" si="4"/>
        <v>-1.8693875049999999E-2</v>
      </c>
      <c r="T75" s="37">
        <v>0.14445</v>
      </c>
      <c r="U75" s="37">
        <v>0.85609999999999997</v>
      </c>
      <c r="V75" s="37">
        <v>0.48897000000000002</v>
      </c>
      <c r="W75" s="27">
        <f t="shared" si="5"/>
        <v>-7.5956939980303625E-5</v>
      </c>
      <c r="X75" s="3"/>
      <c r="Y75" s="19"/>
      <c r="AB75" s="37">
        <v>0.60229999999999995</v>
      </c>
      <c r="AC75" s="37">
        <v>0.84723000000000004</v>
      </c>
      <c r="AD75" s="37">
        <v>0.74178999999999995</v>
      </c>
    </row>
    <row r="76" spans="1:30" x14ac:dyDescent="0.2">
      <c r="A76">
        <v>34</v>
      </c>
      <c r="B76" t="s">
        <v>6</v>
      </c>
      <c r="C76" t="s">
        <v>72</v>
      </c>
      <c r="D76" t="s">
        <v>8</v>
      </c>
      <c r="E76" s="29" t="s">
        <v>48</v>
      </c>
      <c r="F76" s="29" t="s">
        <v>50</v>
      </c>
      <c r="G76" s="37">
        <v>0.12921140452579999</v>
      </c>
      <c r="H76" s="37">
        <v>0.116402712802</v>
      </c>
      <c r="I76" s="37">
        <v>0.48619654298479997</v>
      </c>
      <c r="J76" s="37">
        <v>0.12862502572500001</v>
      </c>
      <c r="K76" s="37">
        <v>0.116589257219</v>
      </c>
      <c r="L76" s="37">
        <v>0.48572669156999998</v>
      </c>
      <c r="M76" s="37">
        <v>0.12827026880119999</v>
      </c>
      <c r="N76" s="37">
        <v>0.1166543809556</v>
      </c>
      <c r="O76" s="37">
        <v>0.48556455535749998</v>
      </c>
      <c r="P76" s="37">
        <v>-3.1371190799999997E-2</v>
      </c>
      <c r="Q76" s="37">
        <v>8.3889384499999994E-3</v>
      </c>
      <c r="R76" s="37">
        <v>-2.1066254199999999E-2</v>
      </c>
      <c r="S76" s="3">
        <f t="shared" si="4"/>
        <v>-4.4048506549999991E-2</v>
      </c>
      <c r="T76" s="37">
        <v>0.14445</v>
      </c>
      <c r="U76" s="37">
        <v>-0.85609999999999997</v>
      </c>
      <c r="V76" s="37">
        <v>-0.48897000000000002</v>
      </c>
      <c r="W76" s="27">
        <f t="shared" si="5"/>
        <v>-7.5956939980303625E-5</v>
      </c>
      <c r="X76" s="3"/>
      <c r="Y76" s="19"/>
      <c r="AB76" s="37">
        <v>0.3977</v>
      </c>
      <c r="AC76" s="37">
        <v>0.15276999999999999</v>
      </c>
      <c r="AD76" s="37">
        <v>0.74178999999999995</v>
      </c>
    </row>
    <row r="77" spans="1:30" x14ac:dyDescent="0.2">
      <c r="A77">
        <v>30</v>
      </c>
      <c r="B77" t="s">
        <v>6</v>
      </c>
      <c r="C77" t="s">
        <v>72</v>
      </c>
      <c r="D77" t="s">
        <v>8</v>
      </c>
      <c r="E77" s="29" t="s">
        <v>51</v>
      </c>
      <c r="F77" s="29" t="s">
        <v>49</v>
      </c>
      <c r="G77" s="37">
        <v>-0.12826915893099999</v>
      </c>
      <c r="H77" s="37">
        <v>-0.11665290137750001</v>
      </c>
      <c r="I77" s="37">
        <v>0.48557814463179999</v>
      </c>
      <c r="J77" s="37">
        <v>-0.12862502572500001</v>
      </c>
      <c r="K77" s="37">
        <v>-0.116589257219</v>
      </c>
      <c r="L77" s="37">
        <v>0.48572669156999998</v>
      </c>
      <c r="M77" s="37">
        <v>-0.12920816854469999</v>
      </c>
      <c r="N77" s="37">
        <v>-0.11640307769329999</v>
      </c>
      <c r="O77" s="37">
        <v>0.48620553006430001</v>
      </c>
      <c r="P77" s="37">
        <v>-3.1300320499999999E-2</v>
      </c>
      <c r="Q77" s="37">
        <v>8.3274561399999999E-3</v>
      </c>
      <c r="R77" s="37">
        <v>2.0912847799999999E-2</v>
      </c>
      <c r="S77" s="3">
        <f t="shared" si="4"/>
        <v>-2.0600165599999991E-3</v>
      </c>
      <c r="T77" s="37">
        <v>0.14445</v>
      </c>
      <c r="U77" s="37">
        <v>-0.85609999999999997</v>
      </c>
      <c r="V77" s="37">
        <v>0.48897000000000002</v>
      </c>
      <c r="W77" s="27">
        <f t="shared" si="5"/>
        <v>-7.6609674118247875E-5</v>
      </c>
      <c r="X77" s="3"/>
      <c r="Y77" s="19"/>
      <c r="AB77" s="37">
        <v>0.60229999999999995</v>
      </c>
      <c r="AC77" s="37">
        <v>0.15276999999999999</v>
      </c>
      <c r="AD77" s="37">
        <v>0.25821</v>
      </c>
    </row>
    <row r="78" spans="1:30" x14ac:dyDescent="0.2">
      <c r="A78">
        <v>36</v>
      </c>
      <c r="B78" t="s">
        <v>6</v>
      </c>
      <c r="C78" t="s">
        <v>72</v>
      </c>
      <c r="D78" t="s">
        <v>8</v>
      </c>
      <c r="E78" s="29" t="s">
        <v>49</v>
      </c>
      <c r="F78" s="29" t="s">
        <v>50</v>
      </c>
      <c r="G78" s="37">
        <v>-0.12826915893099999</v>
      </c>
      <c r="H78" s="37">
        <v>0.11665290137750001</v>
      </c>
      <c r="I78" s="37">
        <v>-0.48557814463179999</v>
      </c>
      <c r="J78" s="37">
        <v>-0.12862502572500001</v>
      </c>
      <c r="K78" s="37">
        <v>0.116589257219</v>
      </c>
      <c r="L78" s="37">
        <v>-0.48572669156999998</v>
      </c>
      <c r="M78" s="37">
        <v>-0.12920816854469999</v>
      </c>
      <c r="N78" s="37">
        <v>0.11640307769329999</v>
      </c>
      <c r="O78" s="37">
        <v>-0.48620553006430001</v>
      </c>
      <c r="P78" s="37">
        <v>-3.1300320499999999E-2</v>
      </c>
      <c r="Q78" s="37">
        <v>-8.3274561399999999E-3</v>
      </c>
      <c r="R78" s="37">
        <v>-2.0912847799999999E-2</v>
      </c>
      <c r="S78" s="3">
        <f t="shared" si="4"/>
        <v>-6.0540624439999996E-2</v>
      </c>
      <c r="T78" s="37">
        <v>0.14445</v>
      </c>
      <c r="U78" s="37">
        <v>0.85609999999999997</v>
      </c>
      <c r="V78" s="37">
        <v>-0.48897000000000002</v>
      </c>
      <c r="W78" s="27">
        <f t="shared" si="5"/>
        <v>-7.6609674118247875E-5</v>
      </c>
      <c r="X78" s="3"/>
      <c r="Y78" s="19"/>
      <c r="AB78" s="37">
        <v>0.3977</v>
      </c>
      <c r="AC78" s="37">
        <v>0.84723000000000004</v>
      </c>
      <c r="AD78" s="37">
        <v>0.25821</v>
      </c>
    </row>
    <row r="79" spans="1:30" x14ac:dyDescent="0.2">
      <c r="A79">
        <v>104</v>
      </c>
      <c r="B79" t="s">
        <v>6</v>
      </c>
      <c r="C79" t="s">
        <v>9</v>
      </c>
      <c r="D79" t="s">
        <v>9</v>
      </c>
      <c r="E79" s="29" t="s">
        <v>48</v>
      </c>
      <c r="F79" s="29" t="s">
        <v>51</v>
      </c>
      <c r="G79" s="37">
        <v>-0.39570436529640002</v>
      </c>
      <c r="H79" s="37">
        <v>0.3148907357986</v>
      </c>
      <c r="I79" s="37">
        <v>-1.636138978091E-2</v>
      </c>
      <c r="J79" s="37">
        <v>-0.39624112715900001</v>
      </c>
      <c r="K79" s="37">
        <v>0.31571852150800001</v>
      </c>
      <c r="L79" s="37">
        <v>-1.6212560282999999E-2</v>
      </c>
      <c r="M79" s="37">
        <v>-0.3968940747643</v>
      </c>
      <c r="N79" s="37">
        <v>0.3170228416084</v>
      </c>
      <c r="O79" s="37">
        <v>-1.6783912653759999E-2</v>
      </c>
      <c r="P79" s="37">
        <v>-3.9656982299999997E-2</v>
      </c>
      <c r="Q79" s="37">
        <v>7.1070193700000006E-2</v>
      </c>
      <c r="R79" s="37">
        <v>-1.40840958E-2</v>
      </c>
      <c r="S79" s="3">
        <f t="shared" si="4"/>
        <v>1.7329115600000007E-2</v>
      </c>
      <c r="T79" s="37">
        <v>-0.92757000000000001</v>
      </c>
      <c r="U79" s="37">
        <v>-0.65915999999999997</v>
      </c>
      <c r="V79" s="37">
        <v>-8.2777000000000003E-2</v>
      </c>
      <c r="W79" s="27">
        <f t="shared" si="5"/>
        <v>-4.78365065352881E-4</v>
      </c>
      <c r="X79" s="3"/>
      <c r="Y79" s="19"/>
      <c r="AB79" s="37">
        <v>0.74178999999999995</v>
      </c>
      <c r="AC79" s="37">
        <v>0.60229999999999995</v>
      </c>
      <c r="AD79" s="37">
        <v>0.84723000000000004</v>
      </c>
    </row>
    <row r="80" spans="1:30" x14ac:dyDescent="0.2">
      <c r="A80">
        <v>106</v>
      </c>
      <c r="B80" t="s">
        <v>6</v>
      </c>
      <c r="C80" t="s">
        <v>9</v>
      </c>
      <c r="D80" t="s">
        <v>9</v>
      </c>
      <c r="E80" s="29" t="s">
        <v>48</v>
      </c>
      <c r="F80" s="29" t="s">
        <v>50</v>
      </c>
      <c r="G80" s="37">
        <v>-0.39570436529640002</v>
      </c>
      <c r="H80" s="37">
        <v>-0.3148907357986</v>
      </c>
      <c r="I80" s="37">
        <v>1.636138978091E-2</v>
      </c>
      <c r="J80" s="37">
        <v>-0.39624112715900001</v>
      </c>
      <c r="K80" s="37">
        <v>-0.31571852150800001</v>
      </c>
      <c r="L80" s="37">
        <v>1.6212560282999999E-2</v>
      </c>
      <c r="M80" s="37">
        <v>-0.3968940747643</v>
      </c>
      <c r="N80" s="37">
        <v>-0.3170228416084</v>
      </c>
      <c r="O80" s="37">
        <v>1.6783912653759999E-2</v>
      </c>
      <c r="P80" s="37">
        <v>-3.9656982299999997E-2</v>
      </c>
      <c r="Q80" s="37">
        <v>-7.1070193700000006E-2</v>
      </c>
      <c r="R80" s="37">
        <v>1.40840958E-2</v>
      </c>
      <c r="S80" s="3">
        <f t="shared" si="4"/>
        <v>-9.6643080200000009E-2</v>
      </c>
      <c r="T80" s="37">
        <v>-0.92757000000000001</v>
      </c>
      <c r="U80" s="37">
        <v>0.65915999999999997</v>
      </c>
      <c r="V80" s="37">
        <v>8.2777000000000003E-2</v>
      </c>
      <c r="W80" s="27">
        <f t="shared" si="5"/>
        <v>-4.78365065352881E-4</v>
      </c>
      <c r="X80" s="3"/>
      <c r="Y80" s="19"/>
      <c r="AB80" s="37">
        <v>0.84723000000000004</v>
      </c>
      <c r="AC80" s="37">
        <v>0.74178999999999995</v>
      </c>
      <c r="AD80" s="37">
        <v>0.60229999999999995</v>
      </c>
    </row>
    <row r="81" spans="1:30" x14ac:dyDescent="0.2">
      <c r="A81">
        <v>102</v>
      </c>
      <c r="B81" t="s">
        <v>6</v>
      </c>
      <c r="C81" t="s">
        <v>9</v>
      </c>
      <c r="D81" t="s">
        <v>9</v>
      </c>
      <c r="E81" s="29" t="s">
        <v>51</v>
      </c>
      <c r="F81" s="29" t="s">
        <v>49</v>
      </c>
      <c r="G81" s="37">
        <v>0.39689867656479999</v>
      </c>
      <c r="H81" s="37">
        <v>0.31702996987490001</v>
      </c>
      <c r="I81" s="37">
        <v>1.6806100700520001E-2</v>
      </c>
      <c r="J81" s="37">
        <v>0.39624112715900001</v>
      </c>
      <c r="K81" s="37">
        <v>0.31571852150800001</v>
      </c>
      <c r="L81" s="37">
        <v>1.6212560282999999E-2</v>
      </c>
      <c r="M81" s="37">
        <v>0.3957067253398</v>
      </c>
      <c r="N81" s="37">
        <v>0.3148915840073</v>
      </c>
      <c r="O81" s="37">
        <v>1.6374135662030002E-2</v>
      </c>
      <c r="P81" s="37">
        <v>-3.9731707499999998E-2</v>
      </c>
      <c r="Q81" s="37">
        <v>-7.12795289E-2</v>
      </c>
      <c r="R81" s="37">
        <v>-1.43988346E-2</v>
      </c>
      <c r="S81" s="3">
        <f t="shared" si="4"/>
        <v>-0.12541007099999998</v>
      </c>
      <c r="T81" s="37">
        <v>-0.92757000000000001</v>
      </c>
      <c r="U81" s="37">
        <v>0.65915999999999997</v>
      </c>
      <c r="V81" s="37">
        <v>-8.2777000000000003E-2</v>
      </c>
      <c r="W81" s="27">
        <f t="shared" si="5"/>
        <v>-4.8065679881220029E-4</v>
      </c>
      <c r="X81" s="3"/>
      <c r="Y81" s="19"/>
      <c r="AB81" s="37">
        <v>0.25821</v>
      </c>
      <c r="AC81" s="37">
        <v>0.3977</v>
      </c>
      <c r="AD81" s="37">
        <v>0.84723000000000004</v>
      </c>
    </row>
    <row r="82" spans="1:30" x14ac:dyDescent="0.2">
      <c r="A82">
        <v>108</v>
      </c>
      <c r="B82" t="s">
        <v>6</v>
      </c>
      <c r="C82" t="s">
        <v>9</v>
      </c>
      <c r="D82" t="s">
        <v>9</v>
      </c>
      <c r="E82" s="29" t="s">
        <v>49</v>
      </c>
      <c r="F82" s="29" t="s">
        <v>50</v>
      </c>
      <c r="G82" s="37">
        <v>0.39689867656479999</v>
      </c>
      <c r="H82" s="37">
        <v>-0.31702996987490001</v>
      </c>
      <c r="I82" s="37">
        <v>-1.6806100700520001E-2</v>
      </c>
      <c r="J82" s="37">
        <v>0.39624112715900001</v>
      </c>
      <c r="K82" s="37">
        <v>-0.31571852150800001</v>
      </c>
      <c r="L82" s="37">
        <v>-1.6212560282999999E-2</v>
      </c>
      <c r="M82" s="37">
        <v>0.3957067253398</v>
      </c>
      <c r="N82" s="37">
        <v>-0.3148915840073</v>
      </c>
      <c r="O82" s="37">
        <v>-1.6374135662030002E-2</v>
      </c>
      <c r="P82" s="37">
        <v>-3.9731707499999998E-2</v>
      </c>
      <c r="Q82" s="37">
        <v>7.12795289E-2</v>
      </c>
      <c r="R82" s="37">
        <v>1.43988346E-2</v>
      </c>
      <c r="S82" s="3">
        <f t="shared" si="4"/>
        <v>4.5946656000000002E-2</v>
      </c>
      <c r="T82" s="37">
        <v>-0.92757000000000001</v>
      </c>
      <c r="U82" s="37">
        <v>-0.65915999999999997</v>
      </c>
      <c r="V82" s="37">
        <v>8.2777000000000003E-2</v>
      </c>
      <c r="W82" s="27">
        <f t="shared" si="5"/>
        <v>-4.8065679881220029E-4</v>
      </c>
      <c r="X82" s="3"/>
      <c r="Y82" s="19"/>
      <c r="AB82" s="37">
        <v>0.15276999999999999</v>
      </c>
      <c r="AC82" s="37">
        <v>0.74178999999999995</v>
      </c>
      <c r="AD82" s="37">
        <v>0.3977</v>
      </c>
    </row>
    <row r="83" spans="1:30" x14ac:dyDescent="0.2">
      <c r="A83">
        <v>67</v>
      </c>
      <c r="B83" t="s">
        <v>6</v>
      </c>
      <c r="C83" t="s">
        <v>5</v>
      </c>
      <c r="D83" t="s">
        <v>5</v>
      </c>
      <c r="E83" s="29" t="s">
        <v>52</v>
      </c>
      <c r="F83" s="29" t="s">
        <v>49</v>
      </c>
      <c r="G83" s="37">
        <v>-0.34851476728269998</v>
      </c>
      <c r="H83" s="37">
        <v>-9.1666558245009994E-2</v>
      </c>
      <c r="I83" s="37">
        <v>0.22280976567909999</v>
      </c>
      <c r="J83" s="37">
        <v>-0.35107002260600001</v>
      </c>
      <c r="K83" s="37">
        <v>-0.100426175415</v>
      </c>
      <c r="L83" s="37">
        <v>0.229873785149</v>
      </c>
      <c r="M83" s="37">
        <v>-0.35453530554360002</v>
      </c>
      <c r="N83" s="37">
        <v>-0.110659084293</v>
      </c>
      <c r="O83" s="37">
        <v>0.23848922756759999</v>
      </c>
      <c r="P83" s="37">
        <v>-0.20068460900000001</v>
      </c>
      <c r="Q83" s="37">
        <v>-0.63308420200000004</v>
      </c>
      <c r="R83" s="37">
        <v>0.52264873000000001</v>
      </c>
      <c r="S83" s="3">
        <f t="shared" si="4"/>
        <v>-0.3111200810000001</v>
      </c>
      <c r="T83" s="37">
        <v>0.12179</v>
      </c>
      <c r="U83" s="37">
        <v>3.5335000000000002E-3</v>
      </c>
      <c r="V83" s="37">
        <v>2.9583000000000002E-2</v>
      </c>
      <c r="W83" s="27">
        <f t="shared" si="5"/>
        <v>-6.0315398912839675E-4</v>
      </c>
      <c r="X83" s="3"/>
      <c r="Y83" s="19"/>
      <c r="AB83" s="37">
        <v>0.74178999999999995</v>
      </c>
      <c r="AC83" s="37">
        <v>0.3977</v>
      </c>
      <c r="AD83" s="37">
        <v>0.15276999999999999</v>
      </c>
    </row>
    <row r="84" spans="1:30" x14ac:dyDescent="0.2">
      <c r="A84">
        <v>71</v>
      </c>
      <c r="B84" t="s">
        <v>6</v>
      </c>
      <c r="C84" t="s">
        <v>5</v>
      </c>
      <c r="D84" t="s">
        <v>5</v>
      </c>
      <c r="E84" s="29" t="s">
        <v>47</v>
      </c>
      <c r="F84" s="29" t="s">
        <v>49</v>
      </c>
      <c r="G84" s="37">
        <v>-0.34851476728269998</v>
      </c>
      <c r="H84" s="37">
        <v>9.1666558245009994E-2</v>
      </c>
      <c r="I84" s="37">
        <v>-0.22280976567909999</v>
      </c>
      <c r="J84" s="37">
        <v>-0.35107002260600001</v>
      </c>
      <c r="K84" s="37">
        <v>0.100426175415</v>
      </c>
      <c r="L84" s="37">
        <v>-0.229873785149</v>
      </c>
      <c r="M84" s="37">
        <v>-0.35453530554360002</v>
      </c>
      <c r="N84" s="37">
        <v>0.110659084293</v>
      </c>
      <c r="O84" s="37">
        <v>-0.23848922756759999</v>
      </c>
      <c r="P84" s="37">
        <v>-0.20068460900000001</v>
      </c>
      <c r="Q84" s="37">
        <v>0.63308420200000004</v>
      </c>
      <c r="R84" s="37">
        <v>-0.52264873000000001</v>
      </c>
      <c r="S84" s="3">
        <f t="shared" si="4"/>
        <v>-9.0249136999999979E-2</v>
      </c>
      <c r="T84" s="37">
        <v>0.12179</v>
      </c>
      <c r="U84" s="37">
        <v>-3.5335000000000002E-3</v>
      </c>
      <c r="V84" s="37">
        <v>-2.9583000000000002E-2</v>
      </c>
      <c r="W84" s="27">
        <f t="shared" si="5"/>
        <v>-6.0315398912839675E-4</v>
      </c>
      <c r="X84" s="3"/>
      <c r="Y84" s="19"/>
      <c r="AB84" s="37">
        <v>0.15276999999999999</v>
      </c>
      <c r="AC84" s="37">
        <v>0.25821</v>
      </c>
      <c r="AD84" s="37">
        <v>0.60229999999999995</v>
      </c>
    </row>
    <row r="85" spans="1:30" x14ac:dyDescent="0.2">
      <c r="A85">
        <v>65</v>
      </c>
      <c r="B85" t="s">
        <v>6</v>
      </c>
      <c r="C85" t="s">
        <v>5</v>
      </c>
      <c r="D85" t="s">
        <v>5</v>
      </c>
      <c r="E85" s="29" t="s">
        <v>52</v>
      </c>
      <c r="F85" s="29" t="s">
        <v>48</v>
      </c>
      <c r="G85" s="37">
        <v>0.35452501124899999</v>
      </c>
      <c r="H85" s="37">
        <v>0.1106291121895</v>
      </c>
      <c r="I85" s="37">
        <v>0.23847071323919999</v>
      </c>
      <c r="J85" s="37">
        <v>0.35107002260600001</v>
      </c>
      <c r="K85" s="37">
        <v>0.100426175415</v>
      </c>
      <c r="L85" s="37">
        <v>0.229873785149</v>
      </c>
      <c r="M85" s="37">
        <v>0.34849368007449999</v>
      </c>
      <c r="N85" s="37">
        <v>9.1612390838050006E-2</v>
      </c>
      <c r="O85" s="37">
        <v>0.22278703717119999</v>
      </c>
      <c r="P85" s="37">
        <v>-0.201044372</v>
      </c>
      <c r="Q85" s="37">
        <v>-0.63389071200000002</v>
      </c>
      <c r="R85" s="37">
        <v>-0.52278920200000001</v>
      </c>
      <c r="S85" s="3">
        <f t="shared" si="4"/>
        <v>-1.3577242860000001</v>
      </c>
      <c r="T85" s="37">
        <v>0.12179</v>
      </c>
      <c r="U85" s="37">
        <v>3.5335000000000002E-3</v>
      </c>
      <c r="V85" s="37">
        <v>-2.9583000000000002E-2</v>
      </c>
      <c r="W85" s="27">
        <f t="shared" si="5"/>
        <v>-6.0543982662336182E-4</v>
      </c>
      <c r="X85" s="3"/>
      <c r="Y85" s="19"/>
      <c r="AB85" s="37">
        <v>0.25821</v>
      </c>
      <c r="AC85" s="37">
        <v>0.60229999999999995</v>
      </c>
      <c r="AD85" s="37">
        <v>0.15276999999999999</v>
      </c>
    </row>
    <row r="86" spans="1:30" x14ac:dyDescent="0.2">
      <c r="A86">
        <v>69</v>
      </c>
      <c r="B86" t="s">
        <v>6</v>
      </c>
      <c r="C86" t="s">
        <v>5</v>
      </c>
      <c r="D86" t="s">
        <v>5</v>
      </c>
      <c r="E86" s="29" t="s">
        <v>47</v>
      </c>
      <c r="F86" s="29" t="s">
        <v>48</v>
      </c>
      <c r="G86" s="37">
        <v>0.35452501124899999</v>
      </c>
      <c r="H86" s="37">
        <v>-0.1106291121895</v>
      </c>
      <c r="I86" s="37">
        <v>-0.23847071323919999</v>
      </c>
      <c r="J86" s="37">
        <v>0.35107002260600001</v>
      </c>
      <c r="K86" s="37">
        <v>-0.100426175415</v>
      </c>
      <c r="L86" s="37">
        <v>-0.229873785149</v>
      </c>
      <c r="M86" s="37">
        <v>0.34849368007449999</v>
      </c>
      <c r="N86" s="37">
        <v>-9.1612390838050006E-2</v>
      </c>
      <c r="O86" s="37">
        <v>-0.22278703717119999</v>
      </c>
      <c r="P86" s="37">
        <v>-0.201044372</v>
      </c>
      <c r="Q86" s="37">
        <v>0.63389071200000002</v>
      </c>
      <c r="R86" s="37">
        <v>0.52278920200000001</v>
      </c>
      <c r="S86" s="3">
        <f t="shared" si="4"/>
        <v>0.955635542</v>
      </c>
      <c r="T86" s="37">
        <v>0.12179</v>
      </c>
      <c r="U86" s="37">
        <v>-3.5335000000000002E-3</v>
      </c>
      <c r="V86" s="37">
        <v>2.9583000000000002E-2</v>
      </c>
      <c r="W86" s="27">
        <f t="shared" si="5"/>
        <v>-6.0543982662336182E-4</v>
      </c>
      <c r="X86" s="3"/>
      <c r="Y86" s="19"/>
      <c r="AB86" s="37">
        <v>0.84723000000000004</v>
      </c>
      <c r="AC86" s="37">
        <v>0.25821</v>
      </c>
      <c r="AD86" s="37">
        <v>0.3977</v>
      </c>
    </row>
    <row r="87" spans="1:30" x14ac:dyDescent="0.2">
      <c r="A87">
        <v>44</v>
      </c>
      <c r="B87" t="s">
        <v>6</v>
      </c>
      <c r="C87" t="s">
        <v>73</v>
      </c>
      <c r="D87" t="s">
        <v>8</v>
      </c>
      <c r="E87" s="29" t="s">
        <v>48</v>
      </c>
      <c r="F87" s="29" t="s">
        <v>51</v>
      </c>
      <c r="G87" s="37">
        <v>-0.34201806229159998</v>
      </c>
      <c r="H87" s="37">
        <v>0.29208847673130001</v>
      </c>
      <c r="I87" s="37">
        <v>-6.9731469658510001E-2</v>
      </c>
      <c r="J87" s="37">
        <v>-0.34144588627900002</v>
      </c>
      <c r="K87" s="37">
        <v>0.29370157015300002</v>
      </c>
      <c r="L87" s="37">
        <v>-6.8090464276000004E-2</v>
      </c>
      <c r="M87" s="37">
        <v>-0.34145838929779998</v>
      </c>
      <c r="N87" s="37">
        <v>0.29606639992459999</v>
      </c>
      <c r="O87" s="37">
        <v>-6.7787765682539997E-2</v>
      </c>
      <c r="P87" s="37">
        <v>1.86557665E-2</v>
      </c>
      <c r="Q87" s="37">
        <v>0.13259744000000001</v>
      </c>
      <c r="R87" s="37">
        <v>6.47901325E-2</v>
      </c>
      <c r="S87" s="3">
        <f t="shared" si="4"/>
        <v>0.216043339</v>
      </c>
      <c r="T87" s="37">
        <v>-0.18634000000000001</v>
      </c>
      <c r="U87" s="37">
        <v>-0.13313</v>
      </c>
      <c r="V87" s="37">
        <v>5.9121E-3</v>
      </c>
      <c r="W87" s="27">
        <f t="shared" si="5"/>
        <v>-1.1155535575790938E-3</v>
      </c>
      <c r="X87" s="3"/>
      <c r="Y87" s="19"/>
      <c r="AB87" s="37">
        <v>0.51641000000000004</v>
      </c>
      <c r="AC87" s="37">
        <v>0.80245</v>
      </c>
      <c r="AD87" s="37">
        <v>0.90524000000000004</v>
      </c>
    </row>
    <row r="88" spans="1:30" x14ac:dyDescent="0.2">
      <c r="A88">
        <v>46</v>
      </c>
      <c r="B88" t="s">
        <v>6</v>
      </c>
      <c r="C88" t="s">
        <v>73</v>
      </c>
      <c r="D88" t="s">
        <v>8</v>
      </c>
      <c r="E88" s="29" t="s">
        <v>48</v>
      </c>
      <c r="F88" s="29" t="s">
        <v>50</v>
      </c>
      <c r="G88" s="37">
        <v>-0.34201806229159998</v>
      </c>
      <c r="H88" s="37">
        <v>-0.29208847673130001</v>
      </c>
      <c r="I88" s="37">
        <v>6.9731469658510001E-2</v>
      </c>
      <c r="J88" s="37">
        <v>-0.34144588627900002</v>
      </c>
      <c r="K88" s="37">
        <v>-0.29370157015300002</v>
      </c>
      <c r="L88" s="37">
        <v>6.8090464276000004E-2</v>
      </c>
      <c r="M88" s="37">
        <v>-0.34145838929779998</v>
      </c>
      <c r="N88" s="37">
        <v>-0.29606639992459999</v>
      </c>
      <c r="O88" s="37">
        <v>6.7787765682539997E-2</v>
      </c>
      <c r="P88" s="37">
        <v>1.86557665E-2</v>
      </c>
      <c r="Q88" s="37">
        <v>-0.13259744000000001</v>
      </c>
      <c r="R88" s="37">
        <v>-6.47901325E-2</v>
      </c>
      <c r="S88" s="3">
        <f t="shared" si="4"/>
        <v>-0.17873180599999999</v>
      </c>
      <c r="T88" s="37">
        <v>-0.18634000000000001</v>
      </c>
      <c r="U88" s="37">
        <v>0.13313</v>
      </c>
      <c r="V88" s="37">
        <v>-5.9121E-3</v>
      </c>
      <c r="W88" s="27">
        <f t="shared" si="5"/>
        <v>-1.1155535575790938E-3</v>
      </c>
      <c r="X88" s="3"/>
      <c r="Y88" s="19"/>
      <c r="AB88" s="37">
        <v>0.48359000000000002</v>
      </c>
      <c r="AC88" s="37">
        <v>0.19755</v>
      </c>
      <c r="AD88" s="37">
        <v>0.90524000000000004</v>
      </c>
    </row>
    <row r="89" spans="1:30" x14ac:dyDescent="0.2">
      <c r="A89">
        <v>42</v>
      </c>
      <c r="B89" t="s">
        <v>6</v>
      </c>
      <c r="C89" t="s">
        <v>73</v>
      </c>
      <c r="D89" t="s">
        <v>8</v>
      </c>
      <c r="E89" s="29" t="s">
        <v>51</v>
      </c>
      <c r="F89" s="29" t="s">
        <v>49</v>
      </c>
      <c r="G89" s="37">
        <v>0.341466812106</v>
      </c>
      <c r="H89" s="37">
        <v>0.29608024355989998</v>
      </c>
      <c r="I89" s="37">
        <v>6.7816926749270007E-2</v>
      </c>
      <c r="J89" s="37">
        <v>0.34144588627900002</v>
      </c>
      <c r="K89" s="37">
        <v>0.29370157015300002</v>
      </c>
      <c r="L89" s="37">
        <v>6.8090464276000004E-2</v>
      </c>
      <c r="M89" s="37">
        <v>0.34201874849780001</v>
      </c>
      <c r="N89" s="37">
        <v>0.29209122334240001</v>
      </c>
      <c r="O89" s="37">
        <v>6.9743191133890006E-2</v>
      </c>
      <c r="P89" s="37">
        <v>1.8397879700000001E-2</v>
      </c>
      <c r="Q89" s="37">
        <v>-0.13296734099999999</v>
      </c>
      <c r="R89" s="37">
        <v>6.4208812800000001E-2</v>
      </c>
      <c r="S89" s="3">
        <f t="shared" si="4"/>
        <v>-5.036064849999998E-2</v>
      </c>
      <c r="T89" s="37">
        <v>-0.18634000000000001</v>
      </c>
      <c r="U89" s="37">
        <v>0.13313</v>
      </c>
      <c r="V89" s="37">
        <v>5.9121E-3</v>
      </c>
      <c r="W89" s="27">
        <f t="shared" si="5"/>
        <v>-1.1158023670710131E-3</v>
      </c>
      <c r="X89" s="3"/>
      <c r="Y89" s="19"/>
      <c r="AB89" s="37">
        <v>0.51641000000000004</v>
      </c>
      <c r="AC89" s="37">
        <v>0.19755</v>
      </c>
      <c r="AD89" s="37">
        <v>9.4759999999999997E-2</v>
      </c>
    </row>
    <row r="90" spans="1:30" x14ac:dyDescent="0.2">
      <c r="A90">
        <v>48</v>
      </c>
      <c r="B90" t="s">
        <v>6</v>
      </c>
      <c r="C90" t="s">
        <v>73</v>
      </c>
      <c r="D90" t="s">
        <v>8</v>
      </c>
      <c r="E90" s="29" t="s">
        <v>49</v>
      </c>
      <c r="F90" s="29" t="s">
        <v>50</v>
      </c>
      <c r="G90" s="37">
        <v>0.341466812106</v>
      </c>
      <c r="H90" s="37">
        <v>-0.29608024355989998</v>
      </c>
      <c r="I90" s="37">
        <v>-6.7816926749270007E-2</v>
      </c>
      <c r="J90" s="37">
        <v>0.34144588627900002</v>
      </c>
      <c r="K90" s="37">
        <v>-0.29370157015300002</v>
      </c>
      <c r="L90" s="37">
        <v>-6.8090464276000004E-2</v>
      </c>
      <c r="M90" s="37">
        <v>0.34201874849780001</v>
      </c>
      <c r="N90" s="37">
        <v>-0.29209122334240001</v>
      </c>
      <c r="O90" s="37">
        <v>-6.9743191133890006E-2</v>
      </c>
      <c r="P90" s="37">
        <v>1.8397879700000001E-2</v>
      </c>
      <c r="Q90" s="37">
        <v>0.13296734099999999</v>
      </c>
      <c r="R90" s="37">
        <v>-6.4208812800000001E-2</v>
      </c>
      <c r="S90" s="3">
        <f t="shared" si="4"/>
        <v>8.7156407899999996E-2</v>
      </c>
      <c r="T90" s="37">
        <v>-0.18634000000000001</v>
      </c>
      <c r="U90" s="37">
        <v>-0.13313</v>
      </c>
      <c r="V90" s="37">
        <v>-5.9121E-3</v>
      </c>
      <c r="W90" s="27">
        <f t="shared" si="5"/>
        <v>-1.1158023670710131E-3</v>
      </c>
      <c r="X90" s="3"/>
      <c r="Y90" s="19"/>
      <c r="AB90" s="37">
        <v>0.48359000000000002</v>
      </c>
      <c r="AC90" s="37">
        <v>0.80245</v>
      </c>
      <c r="AD90" s="37">
        <v>9.4759999999999997E-2</v>
      </c>
    </row>
    <row r="91" spans="1:30" x14ac:dyDescent="0.2">
      <c r="A91">
        <v>13</v>
      </c>
      <c r="B91" t="s">
        <v>4</v>
      </c>
      <c r="C91" t="s">
        <v>73</v>
      </c>
      <c r="D91" t="s">
        <v>8</v>
      </c>
      <c r="E91" s="29" t="s">
        <v>47</v>
      </c>
      <c r="F91" s="29" t="s">
        <v>50</v>
      </c>
      <c r="G91" s="37">
        <v>6.7373371937569995E-2</v>
      </c>
      <c r="H91" s="37">
        <v>0.27879029005290001</v>
      </c>
      <c r="I91" s="37">
        <v>0.34603407386860002</v>
      </c>
      <c r="J91" s="37">
        <v>6.7980706395000007E-2</v>
      </c>
      <c r="K91" s="37">
        <v>0.28309660332800002</v>
      </c>
      <c r="L91" s="37">
        <v>0.34889035945199998</v>
      </c>
      <c r="M91" s="37">
        <v>6.9766889335769994E-2</v>
      </c>
      <c r="N91" s="37">
        <v>0.28771999622709998</v>
      </c>
      <c r="O91" s="37">
        <v>0.35228878477980002</v>
      </c>
      <c r="P91" s="37">
        <v>7.9783913299999995E-2</v>
      </c>
      <c r="Q91" s="37">
        <v>0.29765687200000002</v>
      </c>
      <c r="R91" s="37">
        <v>0.20849036400000001</v>
      </c>
      <c r="S91" s="3">
        <f t="shared" si="4"/>
        <v>0.58593114930000001</v>
      </c>
      <c r="T91" s="37">
        <v>-0.14043</v>
      </c>
      <c r="U91" s="37">
        <v>-0.26305000000000001</v>
      </c>
      <c r="V91" s="37">
        <v>0.32085999999999998</v>
      </c>
      <c r="W91" s="27">
        <f t="shared" si="5"/>
        <v>-1.2155970264518554E-3</v>
      </c>
      <c r="X91" s="3"/>
      <c r="Y91" s="19"/>
      <c r="AB91" s="37">
        <v>0.90524000000000004</v>
      </c>
      <c r="AC91" s="37">
        <v>0.51641000000000004</v>
      </c>
      <c r="AD91" s="37">
        <v>0.80245</v>
      </c>
    </row>
    <row r="92" spans="1:30" x14ac:dyDescent="0.2">
      <c r="A92">
        <v>15</v>
      </c>
      <c r="B92" t="s">
        <v>6</v>
      </c>
      <c r="C92" t="s">
        <v>73</v>
      </c>
      <c r="D92" t="s">
        <v>8</v>
      </c>
      <c r="E92" s="29" t="s">
        <v>52</v>
      </c>
      <c r="F92" s="29" t="s">
        <v>51</v>
      </c>
      <c r="G92" s="37">
        <v>6.7373371937569995E-2</v>
      </c>
      <c r="H92" s="37">
        <v>-0.27879029005290001</v>
      </c>
      <c r="I92" s="37">
        <v>-0.34603407386860002</v>
      </c>
      <c r="J92" s="37">
        <v>6.7980706395000007E-2</v>
      </c>
      <c r="K92" s="37">
        <v>-0.28309660332800002</v>
      </c>
      <c r="L92" s="37">
        <v>-0.34889035945199998</v>
      </c>
      <c r="M92" s="37">
        <v>6.9766889335769994E-2</v>
      </c>
      <c r="N92" s="37">
        <v>-0.28771999622709998</v>
      </c>
      <c r="O92" s="37">
        <v>-0.35228878477980002</v>
      </c>
      <c r="P92" s="37">
        <v>7.9783913299999995E-2</v>
      </c>
      <c r="Q92" s="37">
        <v>-0.29765687200000002</v>
      </c>
      <c r="R92" s="37">
        <v>-0.20849036400000001</v>
      </c>
      <c r="S92" s="3">
        <f t="shared" si="4"/>
        <v>-0.42636332269999999</v>
      </c>
      <c r="T92" s="37">
        <v>-0.14043</v>
      </c>
      <c r="U92" s="37">
        <v>0.26305000000000001</v>
      </c>
      <c r="V92" s="37">
        <v>-0.32085999999999998</v>
      </c>
      <c r="W92" s="27">
        <f t="shared" si="5"/>
        <v>-1.2155970264518554E-3</v>
      </c>
      <c r="X92" s="3"/>
      <c r="Y92" s="19"/>
      <c r="AB92" s="37">
        <v>0.80245</v>
      </c>
      <c r="AC92" s="37">
        <v>0.90524000000000004</v>
      </c>
      <c r="AD92" s="37">
        <v>0.51641000000000004</v>
      </c>
    </row>
    <row r="93" spans="1:30" x14ac:dyDescent="0.2">
      <c r="A93">
        <v>14</v>
      </c>
      <c r="B93" t="s">
        <v>6</v>
      </c>
      <c r="C93" t="s">
        <v>73</v>
      </c>
      <c r="D93" t="s">
        <v>8</v>
      </c>
      <c r="E93" s="29" t="s">
        <v>47</v>
      </c>
      <c r="F93" s="29" t="s">
        <v>51</v>
      </c>
      <c r="G93" s="37">
        <v>-6.9776298988430005E-2</v>
      </c>
      <c r="H93" s="37">
        <v>-0.28771699536110001</v>
      </c>
      <c r="I93" s="37">
        <v>0.3523086652397</v>
      </c>
      <c r="J93" s="37">
        <v>-6.7980706395000007E-2</v>
      </c>
      <c r="K93" s="37">
        <v>-0.28309660332800002</v>
      </c>
      <c r="L93" s="37">
        <v>0.34889035945199998</v>
      </c>
      <c r="M93" s="37">
        <v>-6.7365295074180001E-2</v>
      </c>
      <c r="N93" s="37">
        <v>-0.2787804993163</v>
      </c>
      <c r="O93" s="37">
        <v>0.34604420817699999</v>
      </c>
      <c r="P93" s="37">
        <v>8.0366797099999998E-2</v>
      </c>
      <c r="Q93" s="37">
        <v>0.29788320099999999</v>
      </c>
      <c r="R93" s="37">
        <v>-0.20881523499999999</v>
      </c>
      <c r="S93" s="3">
        <f t="shared" si="4"/>
        <v>0.1694347631</v>
      </c>
      <c r="T93" s="37">
        <v>-0.14043</v>
      </c>
      <c r="U93" s="37">
        <v>-0.26305000000000001</v>
      </c>
      <c r="V93" s="37">
        <v>-0.32085999999999998</v>
      </c>
      <c r="W93" s="27">
        <f t="shared" si="5"/>
        <v>-1.2175947720639956E-3</v>
      </c>
      <c r="X93" s="3"/>
      <c r="Y93" s="19"/>
      <c r="AB93" s="37">
        <v>9.4759999999999997E-2</v>
      </c>
      <c r="AC93" s="37">
        <v>0.48359000000000002</v>
      </c>
      <c r="AD93" s="37">
        <v>0.80245</v>
      </c>
    </row>
    <row r="94" spans="1:30" x14ac:dyDescent="0.2">
      <c r="A94">
        <v>16</v>
      </c>
      <c r="B94" t="s">
        <v>6</v>
      </c>
      <c r="C94" t="s">
        <v>73</v>
      </c>
      <c r="D94" t="s">
        <v>8</v>
      </c>
      <c r="E94" s="29" t="s">
        <v>52</v>
      </c>
      <c r="F94" s="29" t="s">
        <v>50</v>
      </c>
      <c r="G94" s="37">
        <v>-6.9776298988430005E-2</v>
      </c>
      <c r="H94" s="37">
        <v>0.28771699536110001</v>
      </c>
      <c r="I94" s="37">
        <v>-0.3523086652397</v>
      </c>
      <c r="J94" s="37">
        <v>-6.7980706395000007E-2</v>
      </c>
      <c r="K94" s="37">
        <v>0.28309660332800002</v>
      </c>
      <c r="L94" s="37">
        <v>-0.34889035945199998</v>
      </c>
      <c r="M94" s="37">
        <v>-6.7365295074180001E-2</v>
      </c>
      <c r="N94" s="37">
        <v>0.2787804993163</v>
      </c>
      <c r="O94" s="37">
        <v>-0.34604420817699999</v>
      </c>
      <c r="P94" s="37">
        <v>8.0366797099999998E-2</v>
      </c>
      <c r="Q94" s="37">
        <v>-0.29788320099999999</v>
      </c>
      <c r="R94" s="37">
        <v>0.20881523499999999</v>
      </c>
      <c r="S94" s="3">
        <f t="shared" si="4"/>
        <v>-8.7011689000000003E-3</v>
      </c>
      <c r="T94" s="37">
        <v>-0.14043</v>
      </c>
      <c r="U94" s="37">
        <v>0.26305000000000001</v>
      </c>
      <c r="V94" s="37">
        <v>0.32085999999999998</v>
      </c>
      <c r="W94" s="27">
        <f t="shared" si="5"/>
        <v>-1.2175947720639956E-3</v>
      </c>
      <c r="X94" s="3"/>
      <c r="Y94" s="19"/>
      <c r="AB94" s="37">
        <v>0.19755</v>
      </c>
      <c r="AC94" s="37">
        <v>0.90524000000000004</v>
      </c>
      <c r="AD94" s="37">
        <v>0.48359000000000002</v>
      </c>
    </row>
    <row r="95" spans="1:30" x14ac:dyDescent="0.2">
      <c r="A95">
        <v>79</v>
      </c>
      <c r="B95" t="s">
        <v>6</v>
      </c>
      <c r="C95" t="s">
        <v>5</v>
      </c>
      <c r="D95" t="s">
        <v>5</v>
      </c>
      <c r="E95" s="29" t="s">
        <v>52</v>
      </c>
      <c r="F95" s="29" t="s">
        <v>49</v>
      </c>
      <c r="G95" s="37">
        <v>-0.2405499403745</v>
      </c>
      <c r="H95" s="37">
        <v>-9.7776395561880003E-2</v>
      </c>
      <c r="I95" s="37">
        <v>0.34103089799929998</v>
      </c>
      <c r="J95" s="37">
        <v>-0.24178705042099999</v>
      </c>
      <c r="K95" s="37">
        <v>-0.102299354301</v>
      </c>
      <c r="L95" s="37">
        <v>0.34722631357</v>
      </c>
      <c r="M95" s="37">
        <v>-0.24429533573500001</v>
      </c>
      <c r="N95" s="37">
        <v>-0.1086626842998</v>
      </c>
      <c r="O95" s="37">
        <v>0.35490114452060001</v>
      </c>
      <c r="P95" s="37">
        <v>-0.12484651200000001</v>
      </c>
      <c r="Q95" s="37">
        <v>-0.36287629100000002</v>
      </c>
      <c r="R95" s="37">
        <v>0.46234155100000002</v>
      </c>
      <c r="S95" s="3">
        <f t="shared" si="4"/>
        <v>-2.5381252000000021E-2</v>
      </c>
      <c r="T95" s="37">
        <v>1.6299999999999999E-2</v>
      </c>
      <c r="U95" s="37">
        <v>6.8359000000000003E-2</v>
      </c>
      <c r="V95" s="37">
        <v>-4.6233E-4</v>
      </c>
      <c r="W95" s="27">
        <f t="shared" si="5"/>
        <v>-1.4547824980644473E-3</v>
      </c>
      <c r="X95" s="3"/>
      <c r="Y95" s="19"/>
      <c r="AB95" s="37">
        <v>0.90524000000000004</v>
      </c>
      <c r="AC95" s="37">
        <v>0.48359000000000002</v>
      </c>
      <c r="AD95" s="37">
        <v>0.19755</v>
      </c>
    </row>
    <row r="96" spans="1:30" x14ac:dyDescent="0.2">
      <c r="A96">
        <v>83</v>
      </c>
      <c r="B96" t="s">
        <v>6</v>
      </c>
      <c r="C96" t="s">
        <v>5</v>
      </c>
      <c r="D96" t="s">
        <v>5</v>
      </c>
      <c r="E96" s="29" t="s">
        <v>47</v>
      </c>
      <c r="F96" s="29" t="s">
        <v>49</v>
      </c>
      <c r="G96" s="37">
        <v>-0.2405499403745</v>
      </c>
      <c r="H96" s="37">
        <v>9.7776395561880003E-2</v>
      </c>
      <c r="I96" s="37">
        <v>-0.34103089799929998</v>
      </c>
      <c r="J96" s="37">
        <v>-0.24178705042099999</v>
      </c>
      <c r="K96" s="37">
        <v>0.102299354301</v>
      </c>
      <c r="L96" s="37">
        <v>-0.34722631357</v>
      </c>
      <c r="M96" s="37">
        <v>-0.24429533573500001</v>
      </c>
      <c r="N96" s="37">
        <v>0.1086626842998</v>
      </c>
      <c r="O96" s="37">
        <v>-0.35490114452060001</v>
      </c>
      <c r="P96" s="37">
        <v>-0.12484651200000001</v>
      </c>
      <c r="Q96" s="37">
        <v>0.36287629100000002</v>
      </c>
      <c r="R96" s="37">
        <v>-0.46234155100000002</v>
      </c>
      <c r="S96" s="3">
        <f t="shared" si="4"/>
        <v>-0.22431177200000002</v>
      </c>
      <c r="T96" s="37">
        <v>1.6299999999999999E-2</v>
      </c>
      <c r="U96" s="37">
        <v>-6.8359000000000003E-2</v>
      </c>
      <c r="V96" s="37">
        <v>4.6233E-4</v>
      </c>
      <c r="W96" s="27">
        <f t="shared" si="5"/>
        <v>-1.4547824980644473E-3</v>
      </c>
      <c r="X96" s="3"/>
      <c r="Y96" s="19"/>
      <c r="AB96" s="37">
        <v>0.19755</v>
      </c>
      <c r="AC96" s="37">
        <v>9.4759999999999997E-2</v>
      </c>
      <c r="AD96" s="37">
        <v>0.51641000000000004</v>
      </c>
    </row>
    <row r="97" spans="1:30" x14ac:dyDescent="0.2">
      <c r="A97">
        <v>77</v>
      </c>
      <c r="B97" t="s">
        <v>6</v>
      </c>
      <c r="C97" t="s">
        <v>5</v>
      </c>
      <c r="D97" t="s">
        <v>5</v>
      </c>
      <c r="E97" s="29" t="s">
        <v>52</v>
      </c>
      <c r="F97" s="29" t="s">
        <v>48</v>
      </c>
      <c r="G97" s="37">
        <v>0.2442885288626</v>
      </c>
      <c r="H97" s="37">
        <v>0.1086434219734</v>
      </c>
      <c r="I97" s="37">
        <v>0.35488577991819997</v>
      </c>
      <c r="J97" s="37">
        <v>0.24178705042099999</v>
      </c>
      <c r="K97" s="37">
        <v>0.102299354301</v>
      </c>
      <c r="L97" s="37">
        <v>0.34722631357</v>
      </c>
      <c r="M97" s="37">
        <v>0.24053019693370001</v>
      </c>
      <c r="N97" s="37">
        <v>9.7734332212809999E-2</v>
      </c>
      <c r="O97" s="37">
        <v>0.341008427005</v>
      </c>
      <c r="P97" s="37">
        <v>-0.125277731</v>
      </c>
      <c r="Q97" s="37">
        <v>-0.36363632499999998</v>
      </c>
      <c r="R97" s="37">
        <v>-0.46257842999999998</v>
      </c>
      <c r="S97" s="3">
        <f t="shared" si="4"/>
        <v>-0.95149248600000003</v>
      </c>
      <c r="T97" s="37">
        <v>1.6299999999999999E-2</v>
      </c>
      <c r="U97" s="37">
        <v>6.8359000000000003E-2</v>
      </c>
      <c r="V97" s="37">
        <v>4.6233E-4</v>
      </c>
      <c r="W97" s="27">
        <f t="shared" si="5"/>
        <v>-1.457960080493255E-3</v>
      </c>
      <c r="X97" s="3"/>
      <c r="Y97" s="19"/>
      <c r="AB97" s="37">
        <v>9.4759999999999997E-2</v>
      </c>
      <c r="AC97" s="37">
        <v>0.51641000000000004</v>
      </c>
      <c r="AD97" s="37">
        <v>0.19755</v>
      </c>
    </row>
    <row r="98" spans="1:30" x14ac:dyDescent="0.2">
      <c r="A98">
        <v>81</v>
      </c>
      <c r="B98" t="s">
        <v>6</v>
      </c>
      <c r="C98" t="s">
        <v>5</v>
      </c>
      <c r="D98" t="s">
        <v>5</v>
      </c>
      <c r="E98" s="29" t="s">
        <v>47</v>
      </c>
      <c r="F98" s="29" t="s">
        <v>48</v>
      </c>
      <c r="G98" s="37">
        <v>0.2442885288626</v>
      </c>
      <c r="H98" s="37">
        <v>-0.1086434219734</v>
      </c>
      <c r="I98" s="37">
        <v>-0.35488577991819997</v>
      </c>
      <c r="J98" s="37">
        <v>0.24178705042099999</v>
      </c>
      <c r="K98" s="37">
        <v>-0.102299354301</v>
      </c>
      <c r="L98" s="37">
        <v>-0.34722631357</v>
      </c>
      <c r="M98" s="37">
        <v>0.24053019693370001</v>
      </c>
      <c r="N98" s="37">
        <v>-9.7734332212809999E-2</v>
      </c>
      <c r="O98" s="37">
        <v>-0.341008427005</v>
      </c>
      <c r="P98" s="37">
        <v>-0.125277731</v>
      </c>
      <c r="Q98" s="37">
        <v>0.36363632499999998</v>
      </c>
      <c r="R98" s="37">
        <v>0.46257842999999998</v>
      </c>
      <c r="S98" s="3">
        <f t="shared" si="4"/>
        <v>0.70093702399999991</v>
      </c>
      <c r="T98" s="37">
        <v>1.6299999999999999E-2</v>
      </c>
      <c r="U98" s="37">
        <v>-6.8359000000000003E-2</v>
      </c>
      <c r="V98" s="37">
        <v>-4.6233E-4</v>
      </c>
      <c r="W98" s="27">
        <f t="shared" si="5"/>
        <v>-1.457960080493255E-3</v>
      </c>
      <c r="X98" s="3"/>
      <c r="Y98" s="19"/>
      <c r="AB98" s="37">
        <v>0.80245</v>
      </c>
      <c r="AC98" s="37">
        <v>9.4759999999999997E-2</v>
      </c>
      <c r="AD98" s="37">
        <v>0.48359000000000002</v>
      </c>
    </row>
    <row r="99" spans="1:30" x14ac:dyDescent="0.2">
      <c r="A99">
        <v>97</v>
      </c>
      <c r="B99" s="20" t="s">
        <v>4</v>
      </c>
      <c r="C99" t="s">
        <v>9</v>
      </c>
      <c r="D99" t="s">
        <v>9</v>
      </c>
      <c r="E99" s="29" t="s">
        <v>47</v>
      </c>
      <c r="F99" s="29" t="s">
        <v>50</v>
      </c>
      <c r="G99" s="37">
        <v>1.560966009039E-2</v>
      </c>
      <c r="H99" s="37">
        <v>0.39136566743189999</v>
      </c>
      <c r="I99" s="37">
        <v>0.31416907582589998</v>
      </c>
      <c r="J99" s="37">
        <v>1.6212560282999999E-2</v>
      </c>
      <c r="K99" s="37">
        <v>0.39624112715900001</v>
      </c>
      <c r="L99" s="37">
        <v>0.31571852150800001</v>
      </c>
      <c r="M99" s="37">
        <v>1.7443906326220001E-2</v>
      </c>
      <c r="N99" s="37">
        <v>0.40114183423369998</v>
      </c>
      <c r="O99" s="37">
        <v>0.31748335132540001</v>
      </c>
      <c r="P99" s="37">
        <v>6.1141541200000003E-2</v>
      </c>
      <c r="Q99" s="37">
        <v>0.32587222700000001</v>
      </c>
      <c r="R99" s="37">
        <v>0.11047585</v>
      </c>
      <c r="S99" s="3">
        <f t="shared" ref="S99:S128" si="6">P99+Q99+R99</f>
        <v>0.49748961819999998</v>
      </c>
      <c r="T99" s="37">
        <v>-0.15236</v>
      </c>
      <c r="U99" s="37">
        <v>-2.1770000000000001E-2</v>
      </c>
      <c r="V99" s="37">
        <v>-0.21562999999999999</v>
      </c>
      <c r="W99" s="27">
        <f t="shared" ref="W99:W128" si="7">((P99*T99)+(Q99*U99)+(R99*V99))*$AA$6</f>
        <v>-2.163340176754687E-3</v>
      </c>
      <c r="X99" s="3"/>
      <c r="Y99" s="19"/>
      <c r="AB99" s="37">
        <v>0.51620999999999995</v>
      </c>
      <c r="AC99" s="37">
        <v>0.89624000000000004</v>
      </c>
      <c r="AD99" s="37">
        <v>0.81572</v>
      </c>
    </row>
    <row r="100" spans="1:30" x14ac:dyDescent="0.2">
      <c r="A100">
        <v>99</v>
      </c>
      <c r="B100" s="20" t="s">
        <v>6</v>
      </c>
      <c r="C100" t="s">
        <v>9</v>
      </c>
      <c r="D100" t="s">
        <v>9</v>
      </c>
      <c r="E100" s="29" t="s">
        <v>52</v>
      </c>
      <c r="F100" s="29" t="s">
        <v>51</v>
      </c>
      <c r="G100" s="37">
        <v>1.560966009039E-2</v>
      </c>
      <c r="H100" s="37">
        <v>-0.39136566743189999</v>
      </c>
      <c r="I100" s="37">
        <v>-0.31416907582589998</v>
      </c>
      <c r="J100" s="37">
        <v>1.6212560282999999E-2</v>
      </c>
      <c r="K100" s="37">
        <v>-0.39624112715900001</v>
      </c>
      <c r="L100" s="37">
        <v>-0.31571852150800001</v>
      </c>
      <c r="M100" s="37">
        <v>1.7443906326220001E-2</v>
      </c>
      <c r="N100" s="37">
        <v>-0.40114183423369998</v>
      </c>
      <c r="O100" s="37">
        <v>-0.31748335132540001</v>
      </c>
      <c r="P100" s="37">
        <v>6.1141541200000003E-2</v>
      </c>
      <c r="Q100" s="37">
        <v>-0.32587222700000001</v>
      </c>
      <c r="R100" s="37">
        <v>-0.11047585</v>
      </c>
      <c r="S100" s="3">
        <f t="shared" si="6"/>
        <v>-0.37520653580000002</v>
      </c>
      <c r="T100" s="37">
        <v>-0.15236</v>
      </c>
      <c r="U100" s="37">
        <v>2.1770000000000001E-2</v>
      </c>
      <c r="V100" s="37">
        <v>0.21562999999999999</v>
      </c>
      <c r="W100" s="27">
        <f t="shared" si="7"/>
        <v>-2.163340176754687E-3</v>
      </c>
      <c r="X100" s="3"/>
      <c r="Y100" s="19"/>
      <c r="AB100" s="37">
        <v>0.48379</v>
      </c>
      <c r="AC100" s="37">
        <v>0.10376000000000001</v>
      </c>
      <c r="AD100" s="37">
        <v>0.81572</v>
      </c>
    </row>
    <row r="101" spans="1:30" x14ac:dyDescent="0.2">
      <c r="A101">
        <v>98</v>
      </c>
      <c r="B101" s="20" t="s">
        <v>6</v>
      </c>
      <c r="C101" t="s">
        <v>9</v>
      </c>
      <c r="D101" t="s">
        <v>9</v>
      </c>
      <c r="E101" s="29" t="s">
        <v>47</v>
      </c>
      <c r="F101" s="29" t="s">
        <v>51</v>
      </c>
      <c r="G101" s="37">
        <v>-1.7445620571970001E-2</v>
      </c>
      <c r="H101" s="37">
        <v>-0.40113244973899997</v>
      </c>
      <c r="I101" s="37">
        <v>0.31749380728780002</v>
      </c>
      <c r="J101" s="37">
        <v>-1.6212560282999999E-2</v>
      </c>
      <c r="K101" s="37">
        <v>-0.39624112715900001</v>
      </c>
      <c r="L101" s="37">
        <v>0.31571852150800001</v>
      </c>
      <c r="M101" s="37">
        <v>-1.5602654313420001E-2</v>
      </c>
      <c r="N101" s="37">
        <v>-0.39135409737420002</v>
      </c>
      <c r="O101" s="37">
        <v>0.31417274874250001</v>
      </c>
      <c r="P101" s="37">
        <v>6.1432208600000003E-2</v>
      </c>
      <c r="Q101" s="37">
        <v>0.32594507900000003</v>
      </c>
      <c r="R101" s="37">
        <v>-0.11070195200000001</v>
      </c>
      <c r="S101" s="3">
        <f t="shared" si="6"/>
        <v>0.27667533560000002</v>
      </c>
      <c r="T101" s="37">
        <v>-0.15236</v>
      </c>
      <c r="U101" s="37">
        <v>-2.1770000000000001E-2</v>
      </c>
      <c r="V101" s="37">
        <v>0.21562999999999999</v>
      </c>
      <c r="W101" s="27">
        <f t="shared" si="7"/>
        <v>-2.1684284365657601E-3</v>
      </c>
      <c r="X101" s="3"/>
      <c r="Y101" s="19"/>
      <c r="AB101" s="37">
        <v>0.51620999999999995</v>
      </c>
      <c r="AC101" s="37">
        <v>0.10376000000000001</v>
      </c>
      <c r="AD101" s="37">
        <v>0.18428</v>
      </c>
    </row>
    <row r="102" spans="1:30" x14ac:dyDescent="0.2">
      <c r="A102">
        <v>100</v>
      </c>
      <c r="B102" s="20" t="s">
        <v>6</v>
      </c>
      <c r="C102" t="s">
        <v>9</v>
      </c>
      <c r="D102" t="s">
        <v>9</v>
      </c>
      <c r="E102" s="29" t="s">
        <v>52</v>
      </c>
      <c r="F102" s="29" t="s">
        <v>50</v>
      </c>
      <c r="G102" s="37">
        <v>-1.7445620571970001E-2</v>
      </c>
      <c r="H102" s="37">
        <v>0.40113244973899997</v>
      </c>
      <c r="I102" s="37">
        <v>-0.31749380728780002</v>
      </c>
      <c r="J102" s="37">
        <v>-1.6212560282999999E-2</v>
      </c>
      <c r="K102" s="37">
        <v>0.39624112715900001</v>
      </c>
      <c r="L102" s="37">
        <v>-0.31571852150800001</v>
      </c>
      <c r="M102" s="37">
        <v>-1.5602654313420001E-2</v>
      </c>
      <c r="N102" s="37">
        <v>0.39135409737420002</v>
      </c>
      <c r="O102" s="37">
        <v>-0.31417274874250001</v>
      </c>
      <c r="P102" s="37">
        <v>6.1432208600000003E-2</v>
      </c>
      <c r="Q102" s="37">
        <v>-0.32594507900000003</v>
      </c>
      <c r="R102" s="37">
        <v>0.11070195200000001</v>
      </c>
      <c r="S102" s="3">
        <f t="shared" si="6"/>
        <v>-0.15381091840000005</v>
      </c>
      <c r="T102" s="37">
        <v>-0.15236</v>
      </c>
      <c r="U102" s="37">
        <v>2.1770000000000001E-2</v>
      </c>
      <c r="V102" s="37">
        <v>-0.21562999999999999</v>
      </c>
      <c r="W102" s="27">
        <f t="shared" si="7"/>
        <v>-2.1684284365657601E-3</v>
      </c>
      <c r="X102" s="3"/>
      <c r="Y102" s="19"/>
      <c r="AB102" s="37">
        <v>0.48379</v>
      </c>
      <c r="AC102" s="37">
        <v>0.89624000000000004</v>
      </c>
      <c r="AD102" s="37">
        <v>0.18428</v>
      </c>
    </row>
    <row r="103" spans="1:30" x14ac:dyDescent="0.2">
      <c r="A103">
        <v>90</v>
      </c>
      <c r="B103" s="20" t="s">
        <v>6</v>
      </c>
      <c r="C103" t="s">
        <v>9</v>
      </c>
      <c r="D103" t="s">
        <v>9</v>
      </c>
      <c r="E103" s="29" t="s">
        <v>51</v>
      </c>
      <c r="F103" s="29" t="s">
        <v>49</v>
      </c>
      <c r="G103" s="37">
        <v>0.30201859875350001</v>
      </c>
      <c r="H103" s="37">
        <v>0.40534473285459999</v>
      </c>
      <c r="I103" s="37">
        <v>1.499279757585E-2</v>
      </c>
      <c r="J103" s="37">
        <v>0.302448695918</v>
      </c>
      <c r="K103" s="37">
        <v>0.40524345064599998</v>
      </c>
      <c r="L103" s="37">
        <v>1.6407282070000001E-2</v>
      </c>
      <c r="M103" s="37">
        <v>0.30285519561219998</v>
      </c>
      <c r="N103" s="37">
        <v>0.40531669954510002</v>
      </c>
      <c r="O103" s="37">
        <v>1.8451901510820001E-2</v>
      </c>
      <c r="P103" s="37">
        <v>2.7886562E-2</v>
      </c>
      <c r="Q103" s="37">
        <v>-9.3444364999999998E-4</v>
      </c>
      <c r="R103" s="37">
        <v>0.11530346399999999</v>
      </c>
      <c r="S103" s="3">
        <f t="shared" si="6"/>
        <v>0.14225558234999999</v>
      </c>
      <c r="T103" s="37">
        <v>-0.70025000000000004</v>
      </c>
      <c r="U103" s="37">
        <v>0.74731999999999998</v>
      </c>
      <c r="V103" s="37">
        <v>-0.35893000000000003</v>
      </c>
      <c r="W103" s="27">
        <f t="shared" si="7"/>
        <v>-3.3129920921196789E-3</v>
      </c>
      <c r="X103" s="3"/>
      <c r="Y103" s="19"/>
      <c r="AB103" s="37">
        <v>0.81572</v>
      </c>
      <c r="AC103" s="37">
        <v>0.51620999999999995</v>
      </c>
      <c r="AD103" s="37">
        <v>0.89624000000000004</v>
      </c>
    </row>
    <row r="104" spans="1:30" x14ac:dyDescent="0.2">
      <c r="A104">
        <v>96</v>
      </c>
      <c r="B104" s="20" t="s">
        <v>6</v>
      </c>
      <c r="C104" t="s">
        <v>9</v>
      </c>
      <c r="D104" t="s">
        <v>9</v>
      </c>
      <c r="E104" s="29" t="s">
        <v>49</v>
      </c>
      <c r="F104" s="29" t="s">
        <v>50</v>
      </c>
      <c r="G104" s="37">
        <v>0.30201859875350001</v>
      </c>
      <c r="H104" s="37">
        <v>-0.40534473285459999</v>
      </c>
      <c r="I104" s="37">
        <v>-1.499279757585E-2</v>
      </c>
      <c r="J104" s="37">
        <v>0.302448695918</v>
      </c>
      <c r="K104" s="37">
        <v>-0.40524345064599998</v>
      </c>
      <c r="L104" s="37">
        <v>-1.6407282070000001E-2</v>
      </c>
      <c r="M104" s="37">
        <v>0.30285519561219998</v>
      </c>
      <c r="N104" s="37">
        <v>-0.40531669954510002</v>
      </c>
      <c r="O104" s="37">
        <v>-1.8451901510820001E-2</v>
      </c>
      <c r="P104" s="37">
        <v>2.7886562E-2</v>
      </c>
      <c r="Q104" s="37">
        <v>9.3444364999999998E-4</v>
      </c>
      <c r="R104" s="37">
        <v>-0.11530346399999999</v>
      </c>
      <c r="S104" s="3">
        <f t="shared" si="6"/>
        <v>-8.6482458349999999E-2</v>
      </c>
      <c r="T104" s="37">
        <v>-0.70025000000000004</v>
      </c>
      <c r="U104" s="37">
        <v>-0.74731999999999998</v>
      </c>
      <c r="V104" s="37">
        <v>0.35893000000000003</v>
      </c>
      <c r="W104" s="27">
        <f t="shared" si="7"/>
        <v>-3.3129920921196789E-3</v>
      </c>
      <c r="X104" s="3"/>
      <c r="Y104" s="19"/>
      <c r="AB104" s="37">
        <v>0.89624000000000004</v>
      </c>
      <c r="AC104" s="37">
        <v>0.81572</v>
      </c>
      <c r="AD104" s="37">
        <v>0.51620999999999995</v>
      </c>
    </row>
    <row r="105" spans="1:30" x14ac:dyDescent="0.2">
      <c r="A105">
        <v>92</v>
      </c>
      <c r="B105" s="20" t="s">
        <v>6</v>
      </c>
      <c r="C105" t="s">
        <v>9</v>
      </c>
      <c r="D105" t="s">
        <v>9</v>
      </c>
      <c r="E105" s="29" t="s">
        <v>48</v>
      </c>
      <c r="F105" s="29" t="s">
        <v>51</v>
      </c>
      <c r="G105" s="37">
        <v>-0.30285324178720002</v>
      </c>
      <c r="H105" s="37">
        <v>0.40531600911819998</v>
      </c>
      <c r="I105" s="37">
        <v>-1.8446240162329999E-2</v>
      </c>
      <c r="J105" s="37">
        <v>-0.302448695918</v>
      </c>
      <c r="K105" s="37">
        <v>0.40524345064599998</v>
      </c>
      <c r="L105" s="37">
        <v>-1.6407282070000001E-2</v>
      </c>
      <c r="M105" s="37">
        <v>-0.3020164277745</v>
      </c>
      <c r="N105" s="37">
        <v>0.40534049809579997</v>
      </c>
      <c r="O105" s="37">
        <v>-1.4978360916739999E-2</v>
      </c>
      <c r="P105" s="37">
        <v>2.7893800400000002E-2</v>
      </c>
      <c r="Q105" s="37">
        <v>8.16299253E-4</v>
      </c>
      <c r="R105" s="37">
        <v>0.115595975</v>
      </c>
      <c r="S105" s="3">
        <f t="shared" si="6"/>
        <v>0.14430607465299999</v>
      </c>
      <c r="T105" s="37">
        <v>-0.70025000000000004</v>
      </c>
      <c r="U105" s="37">
        <v>-0.74731999999999998</v>
      </c>
      <c r="V105" s="37">
        <v>-0.35893000000000003</v>
      </c>
      <c r="W105" s="27">
        <f t="shared" si="7"/>
        <v>-3.3141626020803958E-3</v>
      </c>
      <c r="X105" s="3"/>
      <c r="Y105" s="19"/>
      <c r="AB105" s="37">
        <v>0.18428</v>
      </c>
      <c r="AC105" s="37">
        <v>0.48379</v>
      </c>
      <c r="AD105" s="37">
        <v>0.89624000000000004</v>
      </c>
    </row>
    <row r="106" spans="1:30" x14ac:dyDescent="0.2">
      <c r="A106">
        <v>94</v>
      </c>
      <c r="B106" s="20" t="s">
        <v>6</v>
      </c>
      <c r="C106" t="s">
        <v>9</v>
      </c>
      <c r="D106" t="s">
        <v>9</v>
      </c>
      <c r="E106" s="29" t="s">
        <v>48</v>
      </c>
      <c r="F106" s="29" t="s">
        <v>50</v>
      </c>
      <c r="G106" s="37">
        <v>-0.30285324178720002</v>
      </c>
      <c r="H106" s="37">
        <v>-0.40531600911819998</v>
      </c>
      <c r="I106" s="37">
        <v>1.8446240162329999E-2</v>
      </c>
      <c r="J106" s="37">
        <v>-0.302448695918</v>
      </c>
      <c r="K106" s="37">
        <v>-0.40524345064599998</v>
      </c>
      <c r="L106" s="37">
        <v>1.6407282070000001E-2</v>
      </c>
      <c r="M106" s="37">
        <v>-0.3020164277745</v>
      </c>
      <c r="N106" s="37">
        <v>-0.40534049809579997</v>
      </c>
      <c r="O106" s="37">
        <v>1.4978360916739999E-2</v>
      </c>
      <c r="P106" s="37">
        <v>2.7893800400000002E-2</v>
      </c>
      <c r="Q106" s="37">
        <v>-8.16299253E-4</v>
      </c>
      <c r="R106" s="37">
        <v>-0.115595975</v>
      </c>
      <c r="S106" s="3">
        <f t="shared" si="6"/>
        <v>-8.8518473853000004E-2</v>
      </c>
      <c r="T106" s="37">
        <v>-0.70025000000000004</v>
      </c>
      <c r="U106" s="37">
        <v>0.74731999999999998</v>
      </c>
      <c r="V106" s="37">
        <v>0.35893000000000003</v>
      </c>
      <c r="W106" s="27">
        <f t="shared" si="7"/>
        <v>-3.3141626020803958E-3</v>
      </c>
      <c r="X106" s="3"/>
      <c r="Y106" s="19"/>
      <c r="AB106" s="37">
        <v>0.10376000000000001</v>
      </c>
      <c r="AC106" s="37">
        <v>0.81572</v>
      </c>
      <c r="AD106" s="37">
        <v>0.48379</v>
      </c>
    </row>
    <row r="107" spans="1:30" x14ac:dyDescent="0.2">
      <c r="A107">
        <v>85</v>
      </c>
      <c r="B107" s="20" t="s">
        <v>4</v>
      </c>
      <c r="C107" t="s">
        <v>9</v>
      </c>
      <c r="D107" t="s">
        <v>9</v>
      </c>
      <c r="E107" s="29" t="s">
        <v>47</v>
      </c>
      <c r="F107" s="29" t="s">
        <v>50</v>
      </c>
      <c r="G107" s="37">
        <v>1.5980587998399999E-2</v>
      </c>
      <c r="H107" s="37">
        <v>0.29932781090170002</v>
      </c>
      <c r="I107" s="37">
        <v>0.40278550863149998</v>
      </c>
      <c r="J107" s="37">
        <v>1.6407282070000001E-2</v>
      </c>
      <c r="K107" s="37">
        <v>0.302448695918</v>
      </c>
      <c r="L107" s="37">
        <v>0.40524345064599998</v>
      </c>
      <c r="M107" s="37">
        <v>1.7369229982870001E-2</v>
      </c>
      <c r="N107" s="37">
        <v>0.30542103790129999</v>
      </c>
      <c r="O107" s="37">
        <v>0.40785463128420002</v>
      </c>
      <c r="P107" s="37">
        <v>4.6288066099999997E-2</v>
      </c>
      <c r="Q107" s="37">
        <v>0.20310756699999999</v>
      </c>
      <c r="R107" s="37">
        <v>0.168970755</v>
      </c>
      <c r="S107" s="3">
        <f t="shared" si="6"/>
        <v>0.41836638809999999</v>
      </c>
      <c r="T107" s="37">
        <v>-9.9296999999999996E-2</v>
      </c>
      <c r="U107" s="37">
        <v>-0.23250999999999999</v>
      </c>
      <c r="V107" s="37">
        <v>-6.5199999999999994E-2</v>
      </c>
      <c r="W107" s="27">
        <f t="shared" si="7"/>
        <v>-3.3789130951933193E-3</v>
      </c>
      <c r="X107" s="3"/>
      <c r="Y107" s="19"/>
      <c r="AB107" s="37">
        <v>0.81572</v>
      </c>
      <c r="AC107" s="37">
        <v>0.48379</v>
      </c>
      <c r="AD107" s="37">
        <v>0.10376000000000001</v>
      </c>
    </row>
    <row r="108" spans="1:30" x14ac:dyDescent="0.2">
      <c r="A108">
        <v>87</v>
      </c>
      <c r="B108" s="20" t="s">
        <v>6</v>
      </c>
      <c r="C108" t="s">
        <v>9</v>
      </c>
      <c r="D108" t="s">
        <v>9</v>
      </c>
      <c r="E108" s="29" t="s">
        <v>52</v>
      </c>
      <c r="F108" s="29" t="s">
        <v>51</v>
      </c>
      <c r="G108" s="37">
        <v>1.5980587998399999E-2</v>
      </c>
      <c r="H108" s="37">
        <v>-0.29932781090170002</v>
      </c>
      <c r="I108" s="37">
        <v>-0.40278550863149998</v>
      </c>
      <c r="J108" s="37">
        <v>1.6407282070000001E-2</v>
      </c>
      <c r="K108" s="37">
        <v>-0.302448695918</v>
      </c>
      <c r="L108" s="37">
        <v>-0.40524345064599998</v>
      </c>
      <c r="M108" s="37">
        <v>1.7369229982870001E-2</v>
      </c>
      <c r="N108" s="37">
        <v>-0.30542103790129999</v>
      </c>
      <c r="O108" s="37">
        <v>-0.40785463128420002</v>
      </c>
      <c r="P108" s="37">
        <v>4.6288066099999997E-2</v>
      </c>
      <c r="Q108" s="37">
        <v>-0.20310756699999999</v>
      </c>
      <c r="R108" s="37">
        <v>-0.168970755</v>
      </c>
      <c r="S108" s="3">
        <f t="shared" si="6"/>
        <v>-0.32579025589999999</v>
      </c>
      <c r="T108" s="37">
        <v>-9.9296999999999996E-2</v>
      </c>
      <c r="U108" s="37">
        <v>0.23250999999999999</v>
      </c>
      <c r="V108" s="37">
        <v>6.5199999999999994E-2</v>
      </c>
      <c r="W108" s="27">
        <f t="shared" si="7"/>
        <v>-3.3789130951933193E-3</v>
      </c>
      <c r="X108" s="3"/>
      <c r="Y108" s="19"/>
      <c r="AB108" s="37">
        <v>0.10376000000000001</v>
      </c>
      <c r="AC108" s="37">
        <v>0.18428</v>
      </c>
      <c r="AD108" s="37">
        <v>0.51620999999999995</v>
      </c>
    </row>
    <row r="109" spans="1:30" x14ac:dyDescent="0.2">
      <c r="A109">
        <v>86</v>
      </c>
      <c r="B109" s="20" t="s">
        <v>6</v>
      </c>
      <c r="C109" t="s">
        <v>9</v>
      </c>
      <c r="D109" t="s">
        <v>9</v>
      </c>
      <c r="E109" s="29" t="s">
        <v>47</v>
      </c>
      <c r="F109" s="29" t="s">
        <v>51</v>
      </c>
      <c r="G109" s="37">
        <v>-1.7374846829090001E-2</v>
      </c>
      <c r="H109" s="37">
        <v>-0.30541762205619999</v>
      </c>
      <c r="I109" s="37">
        <v>0.4078711455058</v>
      </c>
      <c r="J109" s="37">
        <v>-1.6407282070000001E-2</v>
      </c>
      <c r="K109" s="37">
        <v>-0.302448695918</v>
      </c>
      <c r="L109" s="37">
        <v>0.40524345064599998</v>
      </c>
      <c r="M109" s="37">
        <v>-1.59769382812E-2</v>
      </c>
      <c r="N109" s="37">
        <v>-0.29932461070639999</v>
      </c>
      <c r="O109" s="37">
        <v>0.40279754462360001</v>
      </c>
      <c r="P109" s="37">
        <v>4.6596951599999999E-2</v>
      </c>
      <c r="Q109" s="37">
        <v>0.203100378</v>
      </c>
      <c r="R109" s="37">
        <v>-0.16912002900000001</v>
      </c>
      <c r="S109" s="3">
        <f t="shared" si="6"/>
        <v>8.0577300599999985E-2</v>
      </c>
      <c r="T109" s="37">
        <v>-9.9296999999999996E-2</v>
      </c>
      <c r="U109" s="37">
        <v>-0.23250999999999999</v>
      </c>
      <c r="V109" s="37">
        <v>6.5199999999999994E-2</v>
      </c>
      <c r="W109" s="27">
        <f t="shared" si="7"/>
        <v>-3.3809958247356144E-3</v>
      </c>
      <c r="X109" s="3"/>
      <c r="Y109" s="19"/>
      <c r="AB109" s="37">
        <v>0.18428</v>
      </c>
      <c r="AC109" s="37">
        <v>0.51620999999999995</v>
      </c>
      <c r="AD109" s="37">
        <v>0.10376000000000001</v>
      </c>
    </row>
    <row r="110" spans="1:30" x14ac:dyDescent="0.2">
      <c r="A110">
        <v>88</v>
      </c>
      <c r="B110" s="20" t="s">
        <v>6</v>
      </c>
      <c r="C110" t="s">
        <v>9</v>
      </c>
      <c r="D110" t="s">
        <v>9</v>
      </c>
      <c r="E110" s="29" t="s">
        <v>52</v>
      </c>
      <c r="F110" s="29" t="s">
        <v>50</v>
      </c>
      <c r="G110" s="37">
        <v>-1.7374846829090001E-2</v>
      </c>
      <c r="H110" s="37">
        <v>0.30541762205619999</v>
      </c>
      <c r="I110" s="37">
        <v>-0.4078711455058</v>
      </c>
      <c r="J110" s="37">
        <v>-1.6407282070000001E-2</v>
      </c>
      <c r="K110" s="37">
        <v>0.302448695918</v>
      </c>
      <c r="L110" s="37">
        <v>-0.40524345064599998</v>
      </c>
      <c r="M110" s="37">
        <v>-1.59769382812E-2</v>
      </c>
      <c r="N110" s="37">
        <v>0.29932461070639999</v>
      </c>
      <c r="O110" s="37">
        <v>-0.40279754462360001</v>
      </c>
      <c r="P110" s="37">
        <v>4.6596951599999999E-2</v>
      </c>
      <c r="Q110" s="37">
        <v>-0.203100378</v>
      </c>
      <c r="R110" s="37">
        <v>0.16912002900000001</v>
      </c>
      <c r="S110" s="3">
        <f t="shared" si="6"/>
        <v>1.2616602599999999E-2</v>
      </c>
      <c r="T110" s="37">
        <v>-9.9296999999999996E-2</v>
      </c>
      <c r="U110" s="37">
        <v>0.23250999999999999</v>
      </c>
      <c r="V110" s="37">
        <v>-6.5199999999999994E-2</v>
      </c>
      <c r="W110" s="27">
        <f t="shared" si="7"/>
        <v>-3.3809958247356144E-3</v>
      </c>
      <c r="X110" s="3"/>
      <c r="Y110" s="19"/>
      <c r="AB110" s="37">
        <v>0.89624000000000004</v>
      </c>
      <c r="AC110" s="37">
        <v>0.18428</v>
      </c>
      <c r="AD110" s="37">
        <v>0.48379</v>
      </c>
    </row>
    <row r="111" spans="1:30" x14ac:dyDescent="0.2">
      <c r="A111">
        <v>6</v>
      </c>
      <c r="B111" s="20" t="s">
        <v>6</v>
      </c>
      <c r="C111" t="s">
        <v>76</v>
      </c>
      <c r="D111" t="s">
        <v>8</v>
      </c>
      <c r="E111" s="29" t="s">
        <v>51</v>
      </c>
      <c r="F111" s="29" t="s">
        <v>49</v>
      </c>
      <c r="G111" s="37">
        <v>-8.3880570323549994E-2</v>
      </c>
      <c r="H111" s="37">
        <v>-7.4623359806889999E-2</v>
      </c>
      <c r="I111" s="37">
        <v>0.4288717959576</v>
      </c>
      <c r="J111" s="37">
        <v>-8.4504346861999993E-2</v>
      </c>
      <c r="K111" s="37">
        <v>-7.3338380248999996E-2</v>
      </c>
      <c r="L111" s="37">
        <v>0.42847329483300001</v>
      </c>
      <c r="M111" s="37">
        <v>-8.5697436573449998E-2</v>
      </c>
      <c r="N111" s="37">
        <v>-7.22193657824E-2</v>
      </c>
      <c r="O111" s="37">
        <v>0.42787860840140002</v>
      </c>
      <c r="P111" s="37">
        <v>-6.0562208300000003E-2</v>
      </c>
      <c r="Q111" s="37">
        <v>8.0133134100000003E-2</v>
      </c>
      <c r="R111" s="37">
        <v>-3.3106251900000001E-2</v>
      </c>
      <c r="S111" s="3">
        <f t="shared" si="6"/>
        <v>-1.3535326100000002E-2</v>
      </c>
      <c r="T111" s="37">
        <v>1.5577000000000001</v>
      </c>
      <c r="U111" s="37">
        <v>-3.1975000000000003E-2</v>
      </c>
      <c r="V111" s="37">
        <v>-0.86675999999999997</v>
      </c>
      <c r="W111" s="27">
        <f t="shared" si="7"/>
        <v>-3.6675150034637732E-3</v>
      </c>
      <c r="X111" s="3"/>
      <c r="Y111" s="19"/>
      <c r="AB111" s="37">
        <v>0.40093373891400003</v>
      </c>
      <c r="AC111" s="37">
        <v>-2.4070669990990001E-2</v>
      </c>
      <c r="AD111" s="37">
        <v>-9.7523295844999996E-2</v>
      </c>
    </row>
    <row r="112" spans="1:30" x14ac:dyDescent="0.2">
      <c r="A112">
        <v>12</v>
      </c>
      <c r="B112" s="20" t="s">
        <v>6</v>
      </c>
      <c r="C112" t="s">
        <v>76</v>
      </c>
      <c r="D112" t="s">
        <v>8</v>
      </c>
      <c r="E112" s="29" t="s">
        <v>49</v>
      </c>
      <c r="F112" s="29" t="s">
        <v>50</v>
      </c>
      <c r="G112" s="37">
        <v>-8.3880570323549994E-2</v>
      </c>
      <c r="H112" s="37">
        <v>7.4623359806889999E-2</v>
      </c>
      <c r="I112" s="37">
        <v>-0.4288717959576</v>
      </c>
      <c r="J112" s="37">
        <v>-8.4504346861999993E-2</v>
      </c>
      <c r="K112" s="37">
        <v>7.3338380248999996E-2</v>
      </c>
      <c r="L112" s="37">
        <v>-0.42847329483300001</v>
      </c>
      <c r="M112" s="37">
        <v>-8.5697436573449998E-2</v>
      </c>
      <c r="N112" s="37">
        <v>7.22193657824E-2</v>
      </c>
      <c r="O112" s="37">
        <v>-0.42787860840140002</v>
      </c>
      <c r="P112" s="37">
        <v>-6.0562208300000003E-2</v>
      </c>
      <c r="Q112" s="37">
        <v>-8.0133134100000003E-2</v>
      </c>
      <c r="R112" s="37">
        <v>3.3106251900000001E-2</v>
      </c>
      <c r="S112" s="3">
        <f t="shared" si="6"/>
        <v>-0.10758909050000001</v>
      </c>
      <c r="T112" s="37">
        <v>1.5577000000000001</v>
      </c>
      <c r="U112" s="37">
        <v>3.1975000000000003E-2</v>
      </c>
      <c r="V112" s="37">
        <v>0.86675999999999997</v>
      </c>
      <c r="W112" s="27">
        <f t="shared" si="7"/>
        <v>-3.6675150034637732E-3</v>
      </c>
      <c r="X112" s="3"/>
      <c r="Y112" s="19"/>
      <c r="AB112" s="37">
        <v>-0.40093373891400003</v>
      </c>
      <c r="AC112" s="37">
        <v>2.4070669990990001E-2</v>
      </c>
      <c r="AD112" s="37">
        <v>-9.7523295844999996E-2</v>
      </c>
    </row>
    <row r="113" spans="1:30" x14ac:dyDescent="0.2">
      <c r="A113">
        <v>8</v>
      </c>
      <c r="B113" s="20" t="s">
        <v>6</v>
      </c>
      <c r="C113" t="s">
        <v>76</v>
      </c>
      <c r="D113" t="s">
        <v>8</v>
      </c>
      <c r="E113" s="29" t="s">
        <v>48</v>
      </c>
      <c r="F113" s="29" t="s">
        <v>51</v>
      </c>
      <c r="G113" s="37">
        <v>8.570330556604E-2</v>
      </c>
      <c r="H113" s="37">
        <v>-7.2217630127869997E-2</v>
      </c>
      <c r="I113" s="37">
        <v>-0.42786865299979998</v>
      </c>
      <c r="J113" s="37">
        <v>8.4504346861999993E-2</v>
      </c>
      <c r="K113" s="37">
        <v>-7.3338380248999996E-2</v>
      </c>
      <c r="L113" s="37">
        <v>-0.42847329483300001</v>
      </c>
      <c r="M113" s="37">
        <v>8.3878209106770005E-2</v>
      </c>
      <c r="N113" s="37">
        <v>-7.461806515029E-2</v>
      </c>
      <c r="O113" s="37">
        <v>-0.42886612539669999</v>
      </c>
      <c r="P113" s="37">
        <v>-6.0836548599999998E-2</v>
      </c>
      <c r="Q113" s="37">
        <v>-8.0014500700000005E-2</v>
      </c>
      <c r="R113" s="37">
        <v>-3.3249079899999999E-2</v>
      </c>
      <c r="S113" s="3">
        <f t="shared" si="6"/>
        <v>-0.17410012920000001</v>
      </c>
      <c r="T113" s="37">
        <v>1.5577000000000001</v>
      </c>
      <c r="U113" s="37">
        <v>3.1975000000000003E-2</v>
      </c>
      <c r="V113" s="37">
        <v>-0.86675999999999997</v>
      </c>
      <c r="W113" s="27">
        <f t="shared" si="7"/>
        <v>-3.6836331264262609E-3</v>
      </c>
      <c r="X113" s="3"/>
      <c r="Y113" s="19"/>
      <c r="AB113" s="37">
        <v>0.40093373891400003</v>
      </c>
      <c r="AC113" s="37">
        <v>2.4070669990990001E-2</v>
      </c>
      <c r="AD113" s="37">
        <v>9.7523295844999996E-2</v>
      </c>
    </row>
    <row r="114" spans="1:30" x14ac:dyDescent="0.2">
      <c r="A114">
        <v>10</v>
      </c>
      <c r="B114" s="20" t="s">
        <v>6</v>
      </c>
      <c r="C114" t="s">
        <v>76</v>
      </c>
      <c r="D114" t="s">
        <v>8</v>
      </c>
      <c r="E114" s="29" t="s">
        <v>48</v>
      </c>
      <c r="F114" s="29" t="s">
        <v>50</v>
      </c>
      <c r="G114" s="37">
        <v>8.570330556604E-2</v>
      </c>
      <c r="H114" s="37">
        <v>7.2217630127869997E-2</v>
      </c>
      <c r="I114" s="37">
        <v>0.42786865299979998</v>
      </c>
      <c r="J114" s="37">
        <v>8.4504346861999993E-2</v>
      </c>
      <c r="K114" s="37">
        <v>7.3338380248999996E-2</v>
      </c>
      <c r="L114" s="37">
        <v>0.42847329483300001</v>
      </c>
      <c r="M114" s="37">
        <v>8.3878209106770005E-2</v>
      </c>
      <c r="N114" s="37">
        <v>7.461806515029E-2</v>
      </c>
      <c r="O114" s="37">
        <v>0.42886612539669999</v>
      </c>
      <c r="P114" s="37">
        <v>-6.0836548599999998E-2</v>
      </c>
      <c r="Q114" s="37">
        <v>8.0014500700000005E-2</v>
      </c>
      <c r="R114" s="37">
        <v>3.3249079899999999E-2</v>
      </c>
      <c r="S114" s="3">
        <f t="shared" si="6"/>
        <v>5.2427032000000005E-2</v>
      </c>
      <c r="T114" s="37">
        <v>1.5577000000000001</v>
      </c>
      <c r="U114" s="37">
        <v>-3.1975000000000003E-2</v>
      </c>
      <c r="V114" s="37">
        <v>0.86675999999999997</v>
      </c>
      <c r="W114" s="27">
        <f t="shared" si="7"/>
        <v>-3.6836331264262609E-3</v>
      </c>
      <c r="X114" s="3"/>
      <c r="Y114" s="19"/>
      <c r="AB114" s="37">
        <v>-0.40093373891400003</v>
      </c>
      <c r="AC114" s="37">
        <v>-2.4070669990990001E-2</v>
      </c>
      <c r="AD114" s="37">
        <v>9.7523295844999996E-2</v>
      </c>
    </row>
    <row r="115" spans="1:30" x14ac:dyDescent="0.2">
      <c r="A115">
        <v>115</v>
      </c>
      <c r="B115" s="20" t="s">
        <v>6</v>
      </c>
      <c r="C115" t="s">
        <v>75</v>
      </c>
      <c r="D115" t="s">
        <v>26</v>
      </c>
      <c r="E115" s="29" t="s">
        <v>52</v>
      </c>
      <c r="F115" s="29" t="s">
        <v>49</v>
      </c>
      <c r="G115" s="37">
        <v>9.6600937575450005E-2</v>
      </c>
      <c r="H115" s="37">
        <v>-0.40231795870879999</v>
      </c>
      <c r="I115" s="37">
        <v>-1.834292772259E-2</v>
      </c>
      <c r="J115" s="37">
        <v>9.7523295844999996E-2</v>
      </c>
      <c r="K115" s="37">
        <v>-0.40093373891400003</v>
      </c>
      <c r="L115" s="37">
        <v>-2.4070669991E-2</v>
      </c>
      <c r="M115" s="37">
        <v>9.8645346834170006E-2</v>
      </c>
      <c r="N115" s="37">
        <v>-0.39961484537370001</v>
      </c>
      <c r="O115" s="37">
        <v>-3.0578679068380001E-2</v>
      </c>
      <c r="P115" s="37">
        <v>6.8146975299999996E-2</v>
      </c>
      <c r="Q115" s="37">
        <v>9.0103777800000007E-2</v>
      </c>
      <c r="R115" s="37">
        <v>-0.40785837800000002</v>
      </c>
      <c r="S115" s="3">
        <f t="shared" si="6"/>
        <v>-0.24960762490000002</v>
      </c>
      <c r="T115" s="37">
        <v>-0.74621000000000004</v>
      </c>
      <c r="U115" s="37">
        <v>7.1582999999999994E-2</v>
      </c>
      <c r="V115" s="37">
        <v>7.1455000000000005E-2</v>
      </c>
      <c r="W115" s="27">
        <f t="shared" si="7"/>
        <v>-3.9546977577544114E-3</v>
      </c>
      <c r="X115" s="3"/>
      <c r="Y115" s="19"/>
      <c r="AB115" s="37">
        <v>-9.7523295844999996E-2</v>
      </c>
      <c r="AC115" s="37">
        <v>0.40093373891400003</v>
      </c>
      <c r="AD115" s="37">
        <v>-2.4070669990990001E-2</v>
      </c>
    </row>
    <row r="116" spans="1:30" x14ac:dyDescent="0.2">
      <c r="A116">
        <v>119</v>
      </c>
      <c r="B116" s="20" t="s">
        <v>6</v>
      </c>
      <c r="C116" t="s">
        <v>75</v>
      </c>
      <c r="D116" t="s">
        <v>26</v>
      </c>
      <c r="E116" s="29" t="s">
        <v>47</v>
      </c>
      <c r="F116" s="29" t="s">
        <v>49</v>
      </c>
      <c r="G116" s="37">
        <v>9.6600937575450005E-2</v>
      </c>
      <c r="H116" s="37">
        <v>0.40231795870879999</v>
      </c>
      <c r="I116" s="37">
        <v>1.834292772259E-2</v>
      </c>
      <c r="J116" s="37">
        <v>9.7523295844999996E-2</v>
      </c>
      <c r="K116" s="37">
        <v>0.40093373891400003</v>
      </c>
      <c r="L116" s="37">
        <v>2.4070669991E-2</v>
      </c>
      <c r="M116" s="37">
        <v>9.8645346834170006E-2</v>
      </c>
      <c r="N116" s="37">
        <v>0.39961484537370001</v>
      </c>
      <c r="O116" s="37">
        <v>3.0578679068380001E-2</v>
      </c>
      <c r="P116" s="37">
        <v>6.8146975299999996E-2</v>
      </c>
      <c r="Q116" s="37">
        <v>-9.0103777800000007E-2</v>
      </c>
      <c r="R116" s="37">
        <v>0.40785837800000002</v>
      </c>
      <c r="S116" s="3">
        <f t="shared" si="6"/>
        <v>0.38590157550000004</v>
      </c>
      <c r="T116" s="37">
        <v>-0.74621000000000004</v>
      </c>
      <c r="U116" s="37">
        <v>-7.1582999999999994E-2</v>
      </c>
      <c r="V116" s="37">
        <v>-7.1455000000000005E-2</v>
      </c>
      <c r="W116" s="27">
        <f t="shared" si="7"/>
        <v>-3.9546977577544114E-3</v>
      </c>
      <c r="X116" s="3"/>
      <c r="Y116" s="19"/>
      <c r="AB116" s="37">
        <v>-2.4070669990990001E-2</v>
      </c>
      <c r="AC116" s="37">
        <v>-9.7523295844999996E-2</v>
      </c>
      <c r="AD116" s="37">
        <v>0.40093373891400003</v>
      </c>
    </row>
    <row r="117" spans="1:30" x14ac:dyDescent="0.2">
      <c r="A117">
        <v>113</v>
      </c>
      <c r="B117" s="20" t="s">
        <v>6</v>
      </c>
      <c r="C117" t="s">
        <v>75</v>
      </c>
      <c r="D117" t="s">
        <v>26</v>
      </c>
      <c r="E117" s="29" t="s">
        <v>52</v>
      </c>
      <c r="F117" s="29" t="s">
        <v>48</v>
      </c>
      <c r="G117" s="37">
        <v>-9.8639829088110004E-2</v>
      </c>
      <c r="H117" s="37">
        <v>0.3996203077796</v>
      </c>
      <c r="I117" s="37">
        <v>-3.056812062168E-2</v>
      </c>
      <c r="J117" s="37">
        <v>-9.7523295844999996E-2</v>
      </c>
      <c r="K117" s="37">
        <v>0.40093373891400003</v>
      </c>
      <c r="L117" s="37">
        <v>-2.4070669991E-2</v>
      </c>
      <c r="M117" s="37">
        <v>-9.6592331667159997E-2</v>
      </c>
      <c r="N117" s="37">
        <v>0.40232967299330002</v>
      </c>
      <c r="O117" s="37">
        <v>-1.8325795597130001E-2</v>
      </c>
      <c r="P117" s="37">
        <v>6.8249913999999995E-2</v>
      </c>
      <c r="Q117" s="37">
        <v>9.0312173800000006E-2</v>
      </c>
      <c r="R117" s="37">
        <v>0.40807750100000001</v>
      </c>
      <c r="S117" s="3">
        <f t="shared" si="6"/>
        <v>0.56663958879999998</v>
      </c>
      <c r="T117" s="37">
        <v>-0.74621000000000004</v>
      </c>
      <c r="U117" s="37">
        <v>7.1582999999999994E-2</v>
      </c>
      <c r="V117" s="37">
        <v>-7.1455000000000005E-2</v>
      </c>
      <c r="W117" s="27">
        <f t="shared" si="7"/>
        <v>-3.9588679811849922E-3</v>
      </c>
      <c r="X117" s="3"/>
      <c r="Y117" s="19"/>
      <c r="AB117" s="37">
        <v>9.7523295844999996E-2</v>
      </c>
      <c r="AC117" s="37">
        <v>-0.40093373891400003</v>
      </c>
      <c r="AD117" s="37">
        <v>-2.4070669990990001E-2</v>
      </c>
    </row>
    <row r="118" spans="1:30" x14ac:dyDescent="0.2">
      <c r="A118">
        <v>117</v>
      </c>
      <c r="B118" s="20" t="s">
        <v>6</v>
      </c>
      <c r="C118" t="s">
        <v>75</v>
      </c>
      <c r="D118" t="s">
        <v>26</v>
      </c>
      <c r="E118" s="29" t="s">
        <v>47</v>
      </c>
      <c r="F118" s="29" t="s">
        <v>48</v>
      </c>
      <c r="G118" s="37">
        <v>-9.8639829088110004E-2</v>
      </c>
      <c r="H118" s="37">
        <v>-0.3996203077796</v>
      </c>
      <c r="I118" s="37">
        <v>3.056812062168E-2</v>
      </c>
      <c r="J118" s="37">
        <v>-9.7523295844999996E-2</v>
      </c>
      <c r="K118" s="37">
        <v>-0.40093373891400003</v>
      </c>
      <c r="L118" s="37">
        <v>2.4070669991E-2</v>
      </c>
      <c r="M118" s="37">
        <v>-9.6592331667159997E-2</v>
      </c>
      <c r="N118" s="37">
        <v>-0.40232967299330002</v>
      </c>
      <c r="O118" s="37">
        <v>1.8325795597130001E-2</v>
      </c>
      <c r="P118" s="37">
        <v>6.8249913999999995E-2</v>
      </c>
      <c r="Q118" s="37">
        <v>-9.0312173800000006E-2</v>
      </c>
      <c r="R118" s="37">
        <v>-0.40807750100000001</v>
      </c>
      <c r="S118" s="3">
        <f t="shared" si="6"/>
        <v>-0.43013976080000005</v>
      </c>
      <c r="T118" s="37">
        <v>-0.74621000000000004</v>
      </c>
      <c r="U118" s="37">
        <v>-7.1582999999999994E-2</v>
      </c>
      <c r="V118" s="37">
        <v>7.1455000000000005E-2</v>
      </c>
      <c r="W118" s="27">
        <f t="shared" si="7"/>
        <v>-3.9588679811849922E-3</v>
      </c>
      <c r="X118" s="3"/>
      <c r="Y118" s="19"/>
      <c r="AB118" s="37">
        <v>2.4070669990990001E-2</v>
      </c>
      <c r="AC118" s="37">
        <v>-9.7523295844999996E-2</v>
      </c>
      <c r="AD118" s="37">
        <v>-0.40093373891400003</v>
      </c>
    </row>
    <row r="119" spans="1:30" x14ac:dyDescent="0.2">
      <c r="A119">
        <v>31</v>
      </c>
      <c r="B119" s="20" t="s">
        <v>6</v>
      </c>
      <c r="C119" t="s">
        <v>72</v>
      </c>
      <c r="D119" t="s">
        <v>8</v>
      </c>
      <c r="E119" s="29" t="s">
        <v>52</v>
      </c>
      <c r="F119" s="29" t="s">
        <v>49</v>
      </c>
      <c r="G119" s="37">
        <v>0.1168204245003</v>
      </c>
      <c r="H119" s="37">
        <v>-0.48310438744880002</v>
      </c>
      <c r="I119" s="37">
        <v>-0.12821907232679999</v>
      </c>
      <c r="J119" s="37">
        <v>0.116589257219</v>
      </c>
      <c r="K119" s="37">
        <v>-0.48572669156999998</v>
      </c>
      <c r="L119" s="37">
        <v>-0.12862502572500001</v>
      </c>
      <c r="M119" s="37">
        <v>0.1161882810111</v>
      </c>
      <c r="N119" s="37">
        <v>-0.48871582324149998</v>
      </c>
      <c r="O119" s="37">
        <v>-0.12911840093909999</v>
      </c>
      <c r="P119" s="37">
        <v>-2.10714496E-2</v>
      </c>
      <c r="Q119" s="37">
        <v>-0.18704786000000001</v>
      </c>
      <c r="R119" s="37">
        <v>-2.9977620399999998E-2</v>
      </c>
      <c r="S119" s="3">
        <f t="shared" si="6"/>
        <v>-0.23809693000000001</v>
      </c>
      <c r="T119" s="37">
        <v>7.1955000000000005E-2</v>
      </c>
      <c r="U119" s="37">
        <v>0.38666</v>
      </c>
      <c r="V119" s="37">
        <v>0.61765000000000003</v>
      </c>
      <c r="W119" s="27">
        <f t="shared" si="7"/>
        <v>-4.9661623486374805E-3</v>
      </c>
      <c r="X119" s="3"/>
      <c r="Y119" s="19"/>
      <c r="AB119" s="37">
        <v>-9.7523295844999996E-2</v>
      </c>
      <c r="AC119" s="37">
        <v>-0.40093373891400003</v>
      </c>
      <c r="AD119" s="37">
        <v>2.4070669990990001E-2</v>
      </c>
    </row>
    <row r="120" spans="1:30" x14ac:dyDescent="0.2">
      <c r="A120">
        <v>35</v>
      </c>
      <c r="B120" s="20" t="s">
        <v>6</v>
      </c>
      <c r="C120" t="s">
        <v>72</v>
      </c>
      <c r="D120" t="s">
        <v>8</v>
      </c>
      <c r="E120" s="29" t="s">
        <v>47</v>
      </c>
      <c r="F120" s="29" t="s">
        <v>49</v>
      </c>
      <c r="G120" s="37">
        <v>0.1168204245003</v>
      </c>
      <c r="H120" s="37">
        <v>0.48310438744880002</v>
      </c>
      <c r="I120" s="37">
        <v>0.12821907232679999</v>
      </c>
      <c r="J120" s="37">
        <v>0.116589257219</v>
      </c>
      <c r="K120" s="37">
        <v>0.48572669156999998</v>
      </c>
      <c r="L120" s="37">
        <v>0.12862502572500001</v>
      </c>
      <c r="M120" s="37">
        <v>0.1161882810111</v>
      </c>
      <c r="N120" s="37">
        <v>0.48871582324149998</v>
      </c>
      <c r="O120" s="37">
        <v>0.12911840093909999</v>
      </c>
      <c r="P120" s="37">
        <v>-2.10714496E-2</v>
      </c>
      <c r="Q120" s="37">
        <v>0.18704786000000001</v>
      </c>
      <c r="R120" s="37">
        <v>2.9977620399999998E-2</v>
      </c>
      <c r="S120" s="3">
        <f t="shared" si="6"/>
        <v>0.19595403079999998</v>
      </c>
      <c r="T120" s="37">
        <v>7.1955000000000005E-2</v>
      </c>
      <c r="U120" s="37">
        <v>-0.38666</v>
      </c>
      <c r="V120" s="37">
        <v>-0.61765000000000003</v>
      </c>
      <c r="W120" s="27">
        <f t="shared" si="7"/>
        <v>-4.9661623486374805E-3</v>
      </c>
      <c r="X120" s="3"/>
      <c r="Y120" s="19"/>
      <c r="AB120" s="37">
        <v>2.4070669990990001E-2</v>
      </c>
      <c r="AC120" s="37">
        <v>9.7523295844999996E-2</v>
      </c>
      <c r="AD120" s="37">
        <v>0.40093373891400003</v>
      </c>
    </row>
    <row r="121" spans="1:30" x14ac:dyDescent="0.2">
      <c r="A121">
        <v>29</v>
      </c>
      <c r="B121" s="20" t="s">
        <v>6</v>
      </c>
      <c r="C121" t="s">
        <v>72</v>
      </c>
      <c r="D121" t="s">
        <v>8</v>
      </c>
      <c r="E121" s="29" t="s">
        <v>52</v>
      </c>
      <c r="F121" s="29" t="s">
        <v>48</v>
      </c>
      <c r="G121" s="37">
        <v>-0.1161884210508</v>
      </c>
      <c r="H121" s="37">
        <v>0.48870644743989999</v>
      </c>
      <c r="I121" s="37">
        <v>-0.129119990105</v>
      </c>
      <c r="J121" s="37">
        <v>-0.116589257219</v>
      </c>
      <c r="K121" s="37">
        <v>0.48572669156999998</v>
      </c>
      <c r="L121" s="37">
        <v>-0.12862502572500001</v>
      </c>
      <c r="M121" s="37">
        <v>-0.1168214760098</v>
      </c>
      <c r="N121" s="37">
        <v>0.48309180014719999</v>
      </c>
      <c r="O121" s="37">
        <v>-0.12821728813149999</v>
      </c>
      <c r="P121" s="37">
        <v>-2.1101832000000001E-2</v>
      </c>
      <c r="Q121" s="37">
        <v>-0.18715491000000001</v>
      </c>
      <c r="R121" s="37">
        <v>3.0090065799999999E-2</v>
      </c>
      <c r="S121" s="3">
        <f t="shared" si="6"/>
        <v>-0.17816667619999998</v>
      </c>
      <c r="T121" s="37">
        <v>7.1955000000000005E-2</v>
      </c>
      <c r="U121" s="37">
        <v>0.38666</v>
      </c>
      <c r="V121" s="37">
        <v>-0.61765000000000003</v>
      </c>
      <c r="W121" s="27">
        <f t="shared" si="7"/>
        <v>-4.9722402066120054E-3</v>
      </c>
      <c r="X121" s="3"/>
      <c r="Y121" s="19"/>
      <c r="AB121" s="37">
        <v>9.7523295844999996E-2</v>
      </c>
      <c r="AC121" s="37">
        <v>0.40093373891400003</v>
      </c>
      <c r="AD121" s="37">
        <v>2.4070669990990001E-2</v>
      </c>
    </row>
    <row r="122" spans="1:30" x14ac:dyDescent="0.2">
      <c r="A122">
        <v>33</v>
      </c>
      <c r="B122" s="20" t="s">
        <v>6</v>
      </c>
      <c r="C122" t="s">
        <v>72</v>
      </c>
      <c r="D122" t="s">
        <v>8</v>
      </c>
      <c r="E122" s="29" t="s">
        <v>47</v>
      </c>
      <c r="F122" s="29" t="s">
        <v>48</v>
      </c>
      <c r="G122" s="37">
        <v>-0.1161884210508</v>
      </c>
      <c r="H122" s="37">
        <v>-0.48870644743989999</v>
      </c>
      <c r="I122" s="37">
        <v>0.129119990105</v>
      </c>
      <c r="J122" s="37">
        <v>-0.116589257219</v>
      </c>
      <c r="K122" s="37">
        <v>-0.48572669156999998</v>
      </c>
      <c r="L122" s="37">
        <v>0.12862502572500001</v>
      </c>
      <c r="M122" s="37">
        <v>-0.1168214760098</v>
      </c>
      <c r="N122" s="37">
        <v>-0.48309180014719999</v>
      </c>
      <c r="O122" s="37">
        <v>0.12821728813149999</v>
      </c>
      <c r="P122" s="37">
        <v>-2.1101832000000001E-2</v>
      </c>
      <c r="Q122" s="37">
        <v>0.18715491000000001</v>
      </c>
      <c r="R122" s="37">
        <v>-3.0090065799999999E-2</v>
      </c>
      <c r="S122" s="3">
        <f t="shared" si="6"/>
        <v>0.13596301220000001</v>
      </c>
      <c r="T122" s="37">
        <v>7.1955000000000005E-2</v>
      </c>
      <c r="U122" s="37">
        <v>-0.38666</v>
      </c>
      <c r="V122" s="37">
        <v>0.61765000000000003</v>
      </c>
      <c r="W122" s="27">
        <f t="shared" si="7"/>
        <v>-4.9722402066120054E-3</v>
      </c>
      <c r="X122" s="3"/>
      <c r="Y122" s="19"/>
      <c r="AB122" s="37">
        <v>-2.4070669990990001E-2</v>
      </c>
      <c r="AC122" s="37">
        <v>9.7523295844999996E-2</v>
      </c>
      <c r="AD122" s="37">
        <v>-0.40093373891400003</v>
      </c>
    </row>
    <row r="123" spans="1:30" x14ac:dyDescent="0.2">
      <c r="A123">
        <v>124</v>
      </c>
      <c r="B123" s="20" t="s">
        <v>6</v>
      </c>
      <c r="C123" t="s">
        <v>78</v>
      </c>
      <c r="D123" t="s">
        <v>7</v>
      </c>
      <c r="G123" s="37">
        <v>-0.49931925783570003</v>
      </c>
      <c r="H123" s="37">
        <v>0.2664928295392</v>
      </c>
      <c r="I123" s="37">
        <v>2.254503628997E-3</v>
      </c>
      <c r="J123" s="37">
        <v>-0.5</v>
      </c>
      <c r="K123" s="37">
        <v>0.26623663034299999</v>
      </c>
      <c r="L123" s="37">
        <v>-9.216262189099E-17</v>
      </c>
      <c r="M123" s="37">
        <f>0.4993207567391-1</f>
        <v>-0.50067924326089996</v>
      </c>
      <c r="N123" s="37">
        <v>0.2664905354289</v>
      </c>
      <c r="O123" s="37">
        <v>-2.2383640367509999E-3</v>
      </c>
      <c r="P123" s="37">
        <v>-4.5332847500000002E-2</v>
      </c>
      <c r="Q123" s="37">
        <v>-7.6470343300000005E-5</v>
      </c>
      <c r="R123" s="37">
        <v>-0.14976225600000001</v>
      </c>
      <c r="S123" s="3">
        <f t="shared" si="6"/>
        <v>-0.19517157384330003</v>
      </c>
      <c r="T123" s="37">
        <v>1.8646</v>
      </c>
      <c r="U123" s="37">
        <v>0</v>
      </c>
      <c r="V123" s="37">
        <v>8.5764000000000007E-2</v>
      </c>
      <c r="W123" s="27">
        <f t="shared" si="7"/>
        <v>-5.2358851214452202E-3</v>
      </c>
      <c r="X123" s="3"/>
      <c r="Y123" s="19"/>
      <c r="AB123" s="37">
        <v>0</v>
      </c>
      <c r="AC123" s="37">
        <v>-0.5</v>
      </c>
      <c r="AD123" s="37">
        <v>0.26623663034299999</v>
      </c>
    </row>
    <row r="124" spans="1:30" x14ac:dyDescent="0.2">
      <c r="A124">
        <v>126</v>
      </c>
      <c r="B124" s="20" t="s">
        <v>6</v>
      </c>
      <c r="C124" t="s">
        <v>78</v>
      </c>
      <c r="D124" t="s">
        <v>7</v>
      </c>
      <c r="G124" s="37">
        <v>-0.49931925783570003</v>
      </c>
      <c r="H124" s="37">
        <v>-0.2664928295392</v>
      </c>
      <c r="I124" s="37">
        <v>-2.254503628997E-3</v>
      </c>
      <c r="J124" s="37">
        <v>-0.5</v>
      </c>
      <c r="K124" s="37">
        <v>-0.26623663034299999</v>
      </c>
      <c r="L124" s="37">
        <v>-1.67514656874E-17</v>
      </c>
      <c r="M124" s="37">
        <f>0.4993207567391-1</f>
        <v>-0.50067924326089996</v>
      </c>
      <c r="N124" s="37">
        <v>-0.2664905354289</v>
      </c>
      <c r="O124" s="37">
        <v>2.2383640367509999E-3</v>
      </c>
      <c r="P124" s="37">
        <v>-4.5332847500000002E-2</v>
      </c>
      <c r="Q124" s="37">
        <v>7.6470343300000005E-5</v>
      </c>
      <c r="R124" s="37">
        <v>0.14976225600000001</v>
      </c>
      <c r="S124" s="3">
        <f t="shared" si="6"/>
        <v>0.10450587884330001</v>
      </c>
      <c r="T124" s="37">
        <v>1.8646</v>
      </c>
      <c r="U124" s="37">
        <v>0</v>
      </c>
      <c r="V124" s="37">
        <v>-8.5764000000000007E-2</v>
      </c>
      <c r="W124" s="27">
        <f t="shared" si="7"/>
        <v>-5.2358851214452202E-3</v>
      </c>
      <c r="X124" s="3"/>
      <c r="Y124" s="19"/>
      <c r="AB124" s="37">
        <v>0</v>
      </c>
      <c r="AC124" s="37">
        <v>-0.5</v>
      </c>
      <c r="AD124" s="37">
        <v>-0.26623663034299999</v>
      </c>
    </row>
    <row r="125" spans="1:30" x14ac:dyDescent="0.2">
      <c r="A125">
        <v>2</v>
      </c>
      <c r="B125" s="20" t="s">
        <v>6</v>
      </c>
      <c r="C125" t="s">
        <v>76</v>
      </c>
      <c r="D125" t="s">
        <v>8</v>
      </c>
      <c r="E125" s="29" t="s">
        <v>47</v>
      </c>
      <c r="F125" s="29" t="s">
        <v>51</v>
      </c>
      <c r="G125" s="37">
        <v>-0.42891988509419998</v>
      </c>
      <c r="H125" s="37">
        <v>8.2360608062350002E-2</v>
      </c>
      <c r="I125" s="37">
        <v>-7.2271312349019998E-2</v>
      </c>
      <c r="J125" s="37">
        <v>-0.42847329483300001</v>
      </c>
      <c r="K125" s="37">
        <v>8.4504346861999993E-2</v>
      </c>
      <c r="L125" s="37">
        <v>-7.3338380248999996E-2</v>
      </c>
      <c r="M125" s="37">
        <v>-0.42787468439530002</v>
      </c>
      <c r="N125" s="37">
        <v>8.7199214066689998E-2</v>
      </c>
      <c r="O125" s="37">
        <v>-7.4660430150720006E-2</v>
      </c>
      <c r="P125" s="37">
        <v>3.4840023300000002E-2</v>
      </c>
      <c r="Q125" s="37">
        <v>0.161286867</v>
      </c>
      <c r="R125" s="37">
        <v>-7.9637260099999996E-2</v>
      </c>
      <c r="S125" s="3">
        <f t="shared" si="6"/>
        <v>0.1164896302</v>
      </c>
      <c r="T125" s="37">
        <v>0.91251000000000004</v>
      </c>
      <c r="U125" s="37">
        <v>-0.81899999999999995</v>
      </c>
      <c r="V125" s="37">
        <v>0.34128999999999998</v>
      </c>
      <c r="W125" s="27">
        <f t="shared" si="7"/>
        <v>-6.8549426034247938E-3</v>
      </c>
      <c r="X125" s="3"/>
      <c r="Y125" s="19"/>
      <c r="AB125" s="37">
        <v>0.26623663034299999</v>
      </c>
      <c r="AC125" s="37">
        <v>0</v>
      </c>
      <c r="AD125" s="37">
        <v>-0.5</v>
      </c>
    </row>
    <row r="126" spans="1:30" x14ac:dyDescent="0.2">
      <c r="A126">
        <v>4</v>
      </c>
      <c r="B126" s="20" t="s">
        <v>6</v>
      </c>
      <c r="C126" t="s">
        <v>76</v>
      </c>
      <c r="D126" t="s">
        <v>8</v>
      </c>
      <c r="E126" s="29" t="s">
        <v>52</v>
      </c>
      <c r="F126" s="29" t="s">
        <v>50</v>
      </c>
      <c r="G126" s="37">
        <v>-0.42891988509419998</v>
      </c>
      <c r="H126" s="37">
        <v>-8.2360608062350002E-2</v>
      </c>
      <c r="I126" s="37">
        <v>7.2271312349019998E-2</v>
      </c>
      <c r="J126" s="37">
        <v>-0.42847329483300001</v>
      </c>
      <c r="K126" s="37">
        <v>-8.4504346861999993E-2</v>
      </c>
      <c r="L126" s="37">
        <v>7.3338380248999996E-2</v>
      </c>
      <c r="M126" s="37">
        <v>-0.42787468439530002</v>
      </c>
      <c r="N126" s="37">
        <v>-8.7199214066689998E-2</v>
      </c>
      <c r="O126" s="37">
        <v>7.4660430150720006E-2</v>
      </c>
      <c r="P126" s="37">
        <v>3.4840023300000002E-2</v>
      </c>
      <c r="Q126" s="37">
        <v>-0.161286867</v>
      </c>
      <c r="R126" s="37">
        <v>7.9637260099999996E-2</v>
      </c>
      <c r="S126" s="3">
        <f t="shared" si="6"/>
        <v>-4.680958360000001E-2</v>
      </c>
      <c r="T126" s="37">
        <v>0.91251000000000004</v>
      </c>
      <c r="U126" s="37">
        <v>0.81899999999999995</v>
      </c>
      <c r="V126" s="37">
        <v>-0.34128999999999998</v>
      </c>
      <c r="W126" s="27">
        <f t="shared" si="7"/>
        <v>-6.8549426034247938E-3</v>
      </c>
      <c r="X126" s="3"/>
      <c r="Y126" s="19"/>
      <c r="AB126" s="37">
        <v>-0.5</v>
      </c>
      <c r="AC126" s="37">
        <v>0.26623663034299999</v>
      </c>
      <c r="AD126" s="37">
        <v>0</v>
      </c>
    </row>
    <row r="127" spans="1:30" x14ac:dyDescent="0.2">
      <c r="A127">
        <v>1</v>
      </c>
      <c r="B127" s="20" t="s">
        <v>4</v>
      </c>
      <c r="C127" t="s">
        <v>76</v>
      </c>
      <c r="D127" t="s">
        <v>8</v>
      </c>
      <c r="E127" s="29" t="s">
        <v>47</v>
      </c>
      <c r="F127" s="29" t="s">
        <v>50</v>
      </c>
      <c r="G127" s="37">
        <v>0.42787310866630002</v>
      </c>
      <c r="H127" s="37">
        <v>-8.7200692095619994E-2</v>
      </c>
      <c r="I127" s="37">
        <v>-7.4668179665340007E-2</v>
      </c>
      <c r="J127" s="37">
        <v>0.42847329483300001</v>
      </c>
      <c r="K127" s="37">
        <v>-8.4504346861999993E-2</v>
      </c>
      <c r="L127" s="37">
        <v>-7.3338380248999996E-2</v>
      </c>
      <c r="M127" s="37">
        <v>0.42892407626119999</v>
      </c>
      <c r="N127" s="37">
        <v>-8.2352458114929999E-2</v>
      </c>
      <c r="O127" s="37">
        <v>-7.227648031568E-2</v>
      </c>
      <c r="P127" s="37">
        <v>3.5032253200000002E-2</v>
      </c>
      <c r="Q127" s="37">
        <v>0.161607799</v>
      </c>
      <c r="R127" s="37">
        <v>7.9723311699999994E-2</v>
      </c>
      <c r="S127" s="3">
        <f t="shared" si="6"/>
        <v>0.27636336389999999</v>
      </c>
      <c r="T127" s="37">
        <v>0.91251000000000004</v>
      </c>
      <c r="U127" s="37">
        <v>-0.81899999999999995</v>
      </c>
      <c r="V127" s="37">
        <v>-0.34128999999999998</v>
      </c>
      <c r="W127" s="27">
        <f t="shared" si="7"/>
        <v>-6.8612231892284979E-3</v>
      </c>
      <c r="X127" s="3"/>
      <c r="Y127" s="19"/>
      <c r="AB127" s="37">
        <v>-0.26623663034299999</v>
      </c>
      <c r="AC127" s="37">
        <v>0</v>
      </c>
      <c r="AD127" s="37">
        <v>-0.5</v>
      </c>
    </row>
    <row r="128" spans="1:30" x14ac:dyDescent="0.2">
      <c r="A128">
        <v>3</v>
      </c>
      <c r="B128" s="20" t="s">
        <v>6</v>
      </c>
      <c r="C128" t="s">
        <v>76</v>
      </c>
      <c r="D128" t="s">
        <v>8</v>
      </c>
      <c r="E128" s="29" t="s">
        <v>52</v>
      </c>
      <c r="F128" s="29" t="s">
        <v>51</v>
      </c>
      <c r="G128" s="37">
        <v>0.42787310866630002</v>
      </c>
      <c r="H128" s="37">
        <v>8.7200692095619994E-2</v>
      </c>
      <c r="I128" s="37">
        <v>7.4668179665340007E-2</v>
      </c>
      <c r="J128" s="37">
        <v>0.42847329483300001</v>
      </c>
      <c r="K128" s="37">
        <v>8.4504346861999993E-2</v>
      </c>
      <c r="L128" s="37">
        <v>7.3338380248999996E-2</v>
      </c>
      <c r="M128" s="37">
        <v>0.42892407626119999</v>
      </c>
      <c r="N128" s="37">
        <v>8.2352458114929999E-2</v>
      </c>
      <c r="O128" s="37">
        <v>7.227648031568E-2</v>
      </c>
      <c r="P128" s="37">
        <v>3.5032253200000002E-2</v>
      </c>
      <c r="Q128" s="37">
        <v>-0.161607799</v>
      </c>
      <c r="R128" s="37">
        <v>-7.9723311699999994E-2</v>
      </c>
      <c r="S128" s="3">
        <f t="shared" si="6"/>
        <v>-0.20629885749999999</v>
      </c>
      <c r="T128" s="37">
        <v>0.91251000000000004</v>
      </c>
      <c r="U128" s="37">
        <v>0.81899999999999995</v>
      </c>
      <c r="V128" s="37">
        <v>0.34128999999999998</v>
      </c>
      <c r="W128" s="27">
        <f t="shared" si="7"/>
        <v>-6.8612231892284979E-3</v>
      </c>
      <c r="X128" s="3"/>
      <c r="Y128" s="19"/>
      <c r="AB128" s="37">
        <v>-0.5</v>
      </c>
      <c r="AC128" s="37">
        <v>-0.26623663034299999</v>
      </c>
      <c r="AD128" s="37">
        <v>0</v>
      </c>
    </row>
  </sheetData>
  <autoFilter ref="A2:W128" xr:uid="{37F5467E-08C8-0845-9BE3-43A6C0DECCA4}">
    <sortState xmlns:xlrd2="http://schemas.microsoft.com/office/spreadsheetml/2017/richdata2" ref="A3:W128">
      <sortCondition descending="1" ref="W2:W128"/>
    </sortState>
  </autoFilter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3623F-2A00-C04F-B922-71892EC61036}">
  <dimension ref="A1:AD104"/>
  <sheetViews>
    <sheetView zoomScale="130" zoomScaleNormal="130" workbookViewId="0">
      <pane xSplit="4" ySplit="2" topLeftCell="E3" activePane="bottomRight" state="frozen"/>
      <selection activeCell="N13" sqref="N13"/>
      <selection pane="topRight" activeCell="N13" sqref="N13"/>
      <selection pane="bottomLeft" activeCell="N13" sqref="N13"/>
      <selection pane="bottomRight" activeCell="I17" sqref="I17"/>
    </sheetView>
  </sheetViews>
  <sheetFormatPr baseColWidth="10" defaultRowHeight="16" x14ac:dyDescent="0.2"/>
  <cols>
    <col min="5" max="5" width="8.33203125" customWidth="1"/>
    <col min="6" max="6" width="5.6640625" bestFit="1" customWidth="1"/>
    <col min="19" max="19" width="10.83203125" style="20"/>
    <col min="20" max="22" width="10.83203125" style="3"/>
    <col min="23" max="23" width="13" bestFit="1" customWidth="1"/>
    <col min="25" max="25" width="12.6640625" bestFit="1" customWidth="1"/>
    <col min="27" max="27" width="12.6640625" bestFit="1" customWidth="1"/>
  </cols>
  <sheetData>
    <row r="1" spans="1:30" ht="17" thickBot="1" x14ac:dyDescent="0.25">
      <c r="G1" s="20" t="s">
        <v>10</v>
      </c>
      <c r="H1" s="20"/>
      <c r="I1" s="20"/>
      <c r="J1" s="20" t="s">
        <v>0</v>
      </c>
      <c r="K1" s="20"/>
      <c r="L1" s="20"/>
      <c r="M1" s="20" t="s">
        <v>11</v>
      </c>
      <c r="N1" s="20"/>
      <c r="O1" s="20"/>
      <c r="P1" s="4"/>
      <c r="Q1" s="4"/>
      <c r="R1" s="4"/>
      <c r="T1" s="2" t="s">
        <v>82</v>
      </c>
      <c r="W1" s="51" t="s">
        <v>81</v>
      </c>
      <c r="Y1">
        <f>(1.60218*POWER(10,-19)*$AA$4*POWER(10,-10))/(POWER(($AA$4*POWER(10,-10)),3))</f>
        <v>5.4688235672547054E-2</v>
      </c>
    </row>
    <row r="2" spans="1:30" s="2" customFormat="1" ht="17" thickBot="1" x14ac:dyDescent="0.25">
      <c r="A2" s="2" t="s">
        <v>1</v>
      </c>
      <c r="B2" s="2" t="s">
        <v>2</v>
      </c>
      <c r="C2" s="2" t="s">
        <v>79</v>
      </c>
      <c r="D2" s="2" t="s">
        <v>3</v>
      </c>
      <c r="E2" s="2" t="s">
        <v>35</v>
      </c>
      <c r="F2" s="2" t="s">
        <v>34</v>
      </c>
      <c r="G2" s="5" t="s">
        <v>12</v>
      </c>
      <c r="H2" s="6" t="s">
        <v>13</v>
      </c>
      <c r="I2" s="7" t="s">
        <v>14</v>
      </c>
      <c r="J2" s="5" t="s">
        <v>15</v>
      </c>
      <c r="K2" s="6" t="s">
        <v>16</v>
      </c>
      <c r="L2" s="7" t="s">
        <v>17</v>
      </c>
      <c r="M2" s="5" t="s">
        <v>18</v>
      </c>
      <c r="N2" s="44" t="s">
        <v>19</v>
      </c>
      <c r="O2" s="43" t="s">
        <v>20</v>
      </c>
      <c r="P2" s="39" t="s">
        <v>21</v>
      </c>
      <c r="Q2" s="39" t="s">
        <v>22</v>
      </c>
      <c r="R2" s="40" t="s">
        <v>23</v>
      </c>
      <c r="S2" s="46" t="s">
        <v>24</v>
      </c>
      <c r="T2" s="42" t="s">
        <v>28</v>
      </c>
      <c r="U2" s="45" t="s">
        <v>29</v>
      </c>
      <c r="V2" s="19" t="s">
        <v>30</v>
      </c>
      <c r="W2" s="2" t="s">
        <v>31</v>
      </c>
      <c r="AB2" s="19" t="s">
        <v>44</v>
      </c>
      <c r="AC2" s="19" t="s">
        <v>45</v>
      </c>
      <c r="AD2" s="19" t="s">
        <v>46</v>
      </c>
    </row>
    <row r="3" spans="1:30" x14ac:dyDescent="0.2">
      <c r="A3">
        <v>36</v>
      </c>
      <c r="B3" s="49" t="s">
        <v>4</v>
      </c>
      <c r="C3" t="s">
        <v>80</v>
      </c>
      <c r="D3" t="s">
        <v>27</v>
      </c>
      <c r="E3" s="29" t="s">
        <v>61</v>
      </c>
      <c r="F3" s="29" t="s">
        <v>62</v>
      </c>
      <c r="G3" s="16">
        <v>0.4169150622251</v>
      </c>
      <c r="H3" s="17">
        <v>7.8161701583729995E-2</v>
      </c>
      <c r="I3" s="18">
        <v>7.8161701583729995E-2</v>
      </c>
      <c r="J3" s="16">
        <v>0.41576992948019997</v>
      </c>
      <c r="K3" s="17">
        <v>7.6968052762979994E-2</v>
      </c>
      <c r="L3" s="18">
        <v>7.6968052762979994E-2</v>
      </c>
      <c r="M3" s="16">
        <v>0.41489180635349998</v>
      </c>
      <c r="N3" s="3">
        <v>7.5669850756860002E-2</v>
      </c>
      <c r="O3" s="12">
        <v>7.5669850756860002E-2</v>
      </c>
      <c r="P3" s="3">
        <v>-6.7441862399999997E-2</v>
      </c>
      <c r="Q3" s="3">
        <v>-8.3061694199999994E-2</v>
      </c>
      <c r="R3" s="3">
        <v>-8.3061694199999994E-2</v>
      </c>
      <c r="S3" s="3">
        <f t="shared" ref="S3:S34" si="0">P3+Q3+R3</f>
        <v>-0.23356525079999996</v>
      </c>
      <c r="T3">
        <v>-0.41337000000000002</v>
      </c>
      <c r="U3">
        <v>-0.22464999999999999</v>
      </c>
      <c r="V3">
        <v>-0.22464999999999999</v>
      </c>
      <c r="W3" s="27">
        <f t="shared" ref="W3:W34" si="1">((P3*T3)+(Q3*U3)+(R3*V3))*$AA$5</f>
        <v>3.5655669726307659E-3</v>
      </c>
      <c r="Y3" t="s">
        <v>84</v>
      </c>
      <c r="Z3" s="29" t="s">
        <v>32</v>
      </c>
      <c r="AA3" s="30">
        <f>SUM(W3:W104)</f>
        <v>-3.4679749921566874E-2</v>
      </c>
      <c r="AB3">
        <v>0.25013600000000002</v>
      </c>
      <c r="AC3">
        <v>0.5</v>
      </c>
      <c r="AD3">
        <v>0</v>
      </c>
    </row>
    <row r="4" spans="1:30" x14ac:dyDescent="0.2">
      <c r="A4">
        <v>42</v>
      </c>
      <c r="B4" s="49" t="s">
        <v>6</v>
      </c>
      <c r="C4" t="s">
        <v>80</v>
      </c>
      <c r="D4" t="s">
        <v>27</v>
      </c>
      <c r="E4" s="29" t="s">
        <v>60</v>
      </c>
      <c r="F4" s="29" t="s">
        <v>63</v>
      </c>
      <c r="G4" s="11">
        <v>0.4169150622251</v>
      </c>
      <c r="H4" s="3">
        <v>-7.8161701583729995E-2</v>
      </c>
      <c r="I4" s="12">
        <v>-7.8161701583729995E-2</v>
      </c>
      <c r="J4" s="11">
        <v>0.41576992948019997</v>
      </c>
      <c r="K4" s="3">
        <v>-7.6968052762979994E-2</v>
      </c>
      <c r="L4" s="12">
        <v>-7.6968052762979994E-2</v>
      </c>
      <c r="M4" s="11">
        <v>0.41489180635349998</v>
      </c>
      <c r="N4" s="3">
        <v>-7.5669850756860002E-2</v>
      </c>
      <c r="O4" s="12">
        <v>-7.5669850756860002E-2</v>
      </c>
      <c r="P4" s="3">
        <v>-6.7441862399999997E-2</v>
      </c>
      <c r="Q4" s="3">
        <v>8.3061694199999994E-2</v>
      </c>
      <c r="R4" s="3">
        <v>8.3061694199999994E-2</v>
      </c>
      <c r="S4" s="3">
        <f t="shared" si="0"/>
        <v>9.8681525999999992E-2</v>
      </c>
      <c r="T4">
        <v>-0.41337000000000002</v>
      </c>
      <c r="U4">
        <v>0.22464999999999999</v>
      </c>
      <c r="V4">
        <v>0.22464999999999999</v>
      </c>
      <c r="W4" s="27">
        <f t="shared" si="1"/>
        <v>3.5655669726307659E-3</v>
      </c>
      <c r="Z4" t="s">
        <v>83</v>
      </c>
      <c r="AA4">
        <v>17.116252979999999</v>
      </c>
      <c r="AB4">
        <v>0.25013600000000002</v>
      </c>
      <c r="AC4">
        <v>0</v>
      </c>
      <c r="AD4">
        <v>0.5</v>
      </c>
    </row>
    <row r="5" spans="1:30" x14ac:dyDescent="0.2">
      <c r="A5">
        <v>38</v>
      </c>
      <c r="B5" s="49" t="s">
        <v>4</v>
      </c>
      <c r="C5" t="s">
        <v>80</v>
      </c>
      <c r="D5" t="s">
        <v>27</v>
      </c>
      <c r="E5" s="29" t="s">
        <v>62</v>
      </c>
      <c r="F5" s="29" t="s">
        <v>63</v>
      </c>
      <c r="G5" s="11">
        <v>-0.41488658617610003</v>
      </c>
      <c r="H5" s="3">
        <v>7.567370519121E-2</v>
      </c>
      <c r="I5" s="12">
        <v>-7.567370519121E-2</v>
      </c>
      <c r="J5" s="11">
        <v>-0.41576992948019997</v>
      </c>
      <c r="K5" s="3">
        <v>7.6968052762979994E-2</v>
      </c>
      <c r="L5" s="12">
        <v>-7.6968052762979994E-2</v>
      </c>
      <c r="M5" s="11">
        <v>-0.41690473690590002</v>
      </c>
      <c r="N5" s="3">
        <v>7.8170156226089998E-2</v>
      </c>
      <c r="O5" s="12">
        <v>-7.8170156226089998E-2</v>
      </c>
      <c r="P5" s="3">
        <v>-6.7271690999999995E-2</v>
      </c>
      <c r="Q5" s="3">
        <v>8.3215034500000007E-2</v>
      </c>
      <c r="R5" s="3">
        <v>-8.3215034500000007E-2</v>
      </c>
      <c r="S5" s="3">
        <f t="shared" si="0"/>
        <v>-6.7271690999999995E-2</v>
      </c>
      <c r="T5">
        <v>-0.41337000000000002</v>
      </c>
      <c r="U5">
        <v>0.22464999999999999</v>
      </c>
      <c r="V5">
        <v>-0.22464999999999999</v>
      </c>
      <c r="W5" s="27">
        <f t="shared" si="1"/>
        <v>3.5654877865358894E-3</v>
      </c>
      <c r="Z5" t="s">
        <v>43</v>
      </c>
      <c r="AA5">
        <f>(1.60218*POWER(10,-19)*$AA$4*POWER(10,-10))/(POWER(($AA$4*POWER(10,-10)),3))</f>
        <v>5.4688235672547054E-2</v>
      </c>
      <c r="AB5">
        <v>0.500579</v>
      </c>
      <c r="AC5">
        <v>0.74990699999999999</v>
      </c>
      <c r="AD5">
        <v>0.99617999999999995</v>
      </c>
    </row>
    <row r="6" spans="1:30" x14ac:dyDescent="0.2">
      <c r="A6">
        <v>40</v>
      </c>
      <c r="B6" s="49" t="s">
        <v>6</v>
      </c>
      <c r="C6" t="s">
        <v>80</v>
      </c>
      <c r="D6" t="s">
        <v>27</v>
      </c>
      <c r="E6" s="29" t="s">
        <v>60</v>
      </c>
      <c r="F6" s="29" t="s">
        <v>61</v>
      </c>
      <c r="G6" s="11">
        <v>-0.41488658617610003</v>
      </c>
      <c r="H6" s="3">
        <v>-7.567370519121E-2</v>
      </c>
      <c r="I6" s="12">
        <v>7.567370519121E-2</v>
      </c>
      <c r="J6" s="11">
        <v>-0.41576992948019997</v>
      </c>
      <c r="K6" s="3">
        <v>-7.6968052762979994E-2</v>
      </c>
      <c r="L6" s="12">
        <v>7.6968052762979994E-2</v>
      </c>
      <c r="M6" s="11">
        <v>-0.41690473690590002</v>
      </c>
      <c r="N6" s="3">
        <v>-7.8170156226089998E-2</v>
      </c>
      <c r="O6" s="12">
        <v>7.8170156226089998E-2</v>
      </c>
      <c r="P6" s="3">
        <v>-6.7271690999999995E-2</v>
      </c>
      <c r="Q6" s="3">
        <v>-8.3215034500000007E-2</v>
      </c>
      <c r="R6" s="3">
        <v>8.3215034500000007E-2</v>
      </c>
      <c r="S6" s="3">
        <f t="shared" si="0"/>
        <v>-6.7271690999999995E-2</v>
      </c>
      <c r="T6">
        <v>-0.41337000000000002</v>
      </c>
      <c r="U6">
        <v>-0.22464999999999999</v>
      </c>
      <c r="V6">
        <v>0.22464999999999999</v>
      </c>
      <c r="W6" s="27">
        <f t="shared" si="1"/>
        <v>3.5654877865358894E-3</v>
      </c>
      <c r="AB6">
        <v>0.500579</v>
      </c>
      <c r="AC6">
        <v>3.82E-3</v>
      </c>
      <c r="AD6">
        <v>0.25009300000000001</v>
      </c>
    </row>
    <row r="7" spans="1:30" x14ac:dyDescent="0.2">
      <c r="A7" s="20">
        <v>56</v>
      </c>
      <c r="B7" s="49" t="s">
        <v>4</v>
      </c>
      <c r="C7" t="s">
        <v>73</v>
      </c>
      <c r="D7" t="s">
        <v>8</v>
      </c>
      <c r="E7" s="29" t="s">
        <v>64</v>
      </c>
      <c r="F7" s="29" t="s">
        <v>63</v>
      </c>
      <c r="G7" s="11">
        <v>0.29904114332690002</v>
      </c>
      <c r="H7" s="3">
        <v>-9.0690619917990004E-2</v>
      </c>
      <c r="I7" s="12">
        <v>-0.35922211510219998</v>
      </c>
      <c r="J7" s="11">
        <v>0.29850731058710001</v>
      </c>
      <c r="K7" s="3">
        <v>-8.8913381100890004E-2</v>
      </c>
      <c r="L7" s="12">
        <v>-0.3550142377396</v>
      </c>
      <c r="M7" s="11">
        <v>0.29832246113029998</v>
      </c>
      <c r="N7" s="3">
        <v>-8.7660477007299994E-2</v>
      </c>
      <c r="O7" s="12">
        <v>-0.35123579518249998</v>
      </c>
      <c r="P7" s="3">
        <v>-2.3956073200000001E-2</v>
      </c>
      <c r="Q7" s="3">
        <v>0.101004764</v>
      </c>
      <c r="R7" s="3">
        <v>0.26621066399999999</v>
      </c>
      <c r="S7" s="3">
        <f t="shared" si="0"/>
        <v>0.34325935479999997</v>
      </c>
      <c r="T7">
        <v>-3.6924999999999999E-2</v>
      </c>
      <c r="U7">
        <v>-0.11973</v>
      </c>
      <c r="V7">
        <v>0.22669</v>
      </c>
      <c r="W7" s="27">
        <f t="shared" si="1"/>
        <v>2.6873018625511334E-3</v>
      </c>
      <c r="AB7">
        <v>0.500579</v>
      </c>
      <c r="AC7">
        <v>0.25009300000000001</v>
      </c>
      <c r="AD7">
        <v>3.82E-3</v>
      </c>
    </row>
    <row r="8" spans="1:30" x14ac:dyDescent="0.2">
      <c r="A8" s="20">
        <v>58</v>
      </c>
      <c r="B8" s="49" t="s">
        <v>6</v>
      </c>
      <c r="C8" t="s">
        <v>73</v>
      </c>
      <c r="D8" t="s">
        <v>8</v>
      </c>
      <c r="E8" s="29" t="s">
        <v>64</v>
      </c>
      <c r="F8" s="29" t="s">
        <v>61</v>
      </c>
      <c r="G8" s="11">
        <v>0.29904114332690002</v>
      </c>
      <c r="H8" s="3">
        <v>9.0690619917990004E-2</v>
      </c>
      <c r="I8" s="12">
        <v>0.35922211510219998</v>
      </c>
      <c r="J8" s="11">
        <v>0.29850731058710001</v>
      </c>
      <c r="K8" s="3">
        <v>8.8913381100890004E-2</v>
      </c>
      <c r="L8" s="12">
        <v>0.3550142377396</v>
      </c>
      <c r="M8" s="11">
        <v>0.29832246113029998</v>
      </c>
      <c r="N8" s="3">
        <v>8.7660477007299994E-2</v>
      </c>
      <c r="O8" s="12">
        <v>0.35123579518249998</v>
      </c>
      <c r="P8" s="3">
        <v>-2.3956073200000001E-2</v>
      </c>
      <c r="Q8" s="3">
        <v>-0.101004764</v>
      </c>
      <c r="R8" s="3">
        <v>-0.26621066399999999</v>
      </c>
      <c r="S8" s="3">
        <f t="shared" si="0"/>
        <v>-0.39117150119999999</v>
      </c>
      <c r="T8">
        <v>-3.6924999999999999E-2</v>
      </c>
      <c r="U8">
        <v>0.11973</v>
      </c>
      <c r="V8">
        <v>-0.22669</v>
      </c>
      <c r="W8" s="27">
        <f t="shared" si="1"/>
        <v>2.6873018625511334E-3</v>
      </c>
      <c r="AB8">
        <v>0.500579</v>
      </c>
      <c r="AC8">
        <v>0.99617999999999995</v>
      </c>
      <c r="AD8">
        <v>0.74990699999999999</v>
      </c>
    </row>
    <row r="9" spans="1:30" x14ac:dyDescent="0.2">
      <c r="A9" s="20">
        <v>73</v>
      </c>
      <c r="B9" s="49" t="s">
        <v>6</v>
      </c>
      <c r="C9" t="s">
        <v>73</v>
      </c>
      <c r="D9" t="s">
        <v>8</v>
      </c>
      <c r="E9" s="29" t="s">
        <v>59</v>
      </c>
      <c r="F9" s="29" t="s">
        <v>62</v>
      </c>
      <c r="G9" s="11">
        <v>0.29904114332690002</v>
      </c>
      <c r="H9" s="3">
        <v>0.35922211510219998</v>
      </c>
      <c r="I9" s="12">
        <v>9.0690619917990004E-2</v>
      </c>
      <c r="J9" s="11">
        <v>0.29850731058710001</v>
      </c>
      <c r="K9" s="3">
        <v>0.3550142377396</v>
      </c>
      <c r="L9" s="12">
        <v>8.8913381100890004E-2</v>
      </c>
      <c r="M9" s="11">
        <v>0.29832246113029998</v>
      </c>
      <c r="N9" s="3">
        <v>0.35123579518249998</v>
      </c>
      <c r="O9" s="12">
        <v>8.7660477007299994E-2</v>
      </c>
      <c r="P9" s="3">
        <v>-2.3956073200000001E-2</v>
      </c>
      <c r="Q9" s="3">
        <v>-0.26621066399999999</v>
      </c>
      <c r="R9" s="3">
        <v>-0.101004764</v>
      </c>
      <c r="S9" s="3">
        <f t="shared" si="0"/>
        <v>-0.39117150119999999</v>
      </c>
      <c r="T9">
        <v>-3.6924999999999999E-2</v>
      </c>
      <c r="U9">
        <v>-0.22669</v>
      </c>
      <c r="V9">
        <v>0.11973</v>
      </c>
      <c r="W9" s="27">
        <f t="shared" si="1"/>
        <v>2.6873018625511334E-3</v>
      </c>
      <c r="AB9" s="37">
        <v>0.18603800000000001</v>
      </c>
      <c r="AC9" s="37">
        <v>0.528223</v>
      </c>
      <c r="AD9" s="37">
        <v>9.3737000000000001E-2</v>
      </c>
    </row>
    <row r="10" spans="1:30" x14ac:dyDescent="0.2">
      <c r="A10" s="20">
        <v>75</v>
      </c>
      <c r="B10" s="49" t="s">
        <v>6</v>
      </c>
      <c r="C10" t="s">
        <v>73</v>
      </c>
      <c r="D10" t="s">
        <v>8</v>
      </c>
      <c r="E10" s="29" t="s">
        <v>59</v>
      </c>
      <c r="F10" s="29" t="s">
        <v>60</v>
      </c>
      <c r="G10" s="11">
        <v>0.29904114332690002</v>
      </c>
      <c r="H10" s="3">
        <v>-0.35922211510219998</v>
      </c>
      <c r="I10" s="12">
        <v>-9.0690619917990004E-2</v>
      </c>
      <c r="J10" s="11">
        <v>0.29850731058710001</v>
      </c>
      <c r="K10" s="3">
        <v>-0.3550142377396</v>
      </c>
      <c r="L10" s="12">
        <v>-8.8913381100890004E-2</v>
      </c>
      <c r="M10" s="11">
        <v>0.29832246113029998</v>
      </c>
      <c r="N10" s="3">
        <v>-0.35123579518249998</v>
      </c>
      <c r="O10" s="12">
        <v>-8.7660477007299994E-2</v>
      </c>
      <c r="P10" s="3">
        <v>-2.3956073200000001E-2</v>
      </c>
      <c r="Q10" s="3">
        <v>0.26621066399999999</v>
      </c>
      <c r="R10" s="3">
        <v>0.101004764</v>
      </c>
      <c r="S10" s="3">
        <f t="shared" si="0"/>
        <v>0.34325935479999997</v>
      </c>
      <c r="T10">
        <v>-3.6924999999999999E-2</v>
      </c>
      <c r="U10">
        <v>0.22669</v>
      </c>
      <c r="V10">
        <v>-0.11973</v>
      </c>
      <c r="W10" s="27">
        <f t="shared" si="1"/>
        <v>2.6873018625511334E-3</v>
      </c>
      <c r="AB10" s="37">
        <v>0.81396000000000002</v>
      </c>
      <c r="AC10" s="37">
        <v>0.47177999999999998</v>
      </c>
      <c r="AD10" s="37">
        <v>9.3740000000000004E-2</v>
      </c>
    </row>
    <row r="11" spans="1:30" x14ac:dyDescent="0.2">
      <c r="A11">
        <v>71</v>
      </c>
      <c r="B11" s="49" t="s">
        <v>6</v>
      </c>
      <c r="C11" t="s">
        <v>73</v>
      </c>
      <c r="D11" t="s">
        <v>8</v>
      </c>
      <c r="E11" s="29" t="s">
        <v>64</v>
      </c>
      <c r="F11" s="29" t="s">
        <v>60</v>
      </c>
      <c r="G11" s="11">
        <v>-0.29831833715540002</v>
      </c>
      <c r="H11" s="3">
        <v>-0.35123097927460001</v>
      </c>
      <c r="I11" s="12">
        <v>8.7656819656190002E-2</v>
      </c>
      <c r="J11" s="11">
        <v>-0.29850731058710001</v>
      </c>
      <c r="K11" s="3">
        <v>-0.3550142377396</v>
      </c>
      <c r="L11" s="12">
        <v>8.8913381100890004E-2</v>
      </c>
      <c r="M11" s="11">
        <v>-0.2990349985229</v>
      </c>
      <c r="N11" s="3">
        <v>-0.35921532743669998</v>
      </c>
      <c r="O11" s="12">
        <v>9.0683446132399995E-2</v>
      </c>
      <c r="P11" s="3">
        <v>-2.38887123E-2</v>
      </c>
      <c r="Q11" s="3">
        <v>-0.26614493900000002</v>
      </c>
      <c r="R11" s="3">
        <v>0.10088754900000001</v>
      </c>
      <c r="S11" s="3">
        <f t="shared" si="0"/>
        <v>-0.18914610230000001</v>
      </c>
      <c r="T11">
        <v>-3.6924999999999999E-2</v>
      </c>
      <c r="U11">
        <v>-0.22669</v>
      </c>
      <c r="V11">
        <v>-0.11973</v>
      </c>
      <c r="W11" s="27">
        <f t="shared" si="1"/>
        <v>2.6871185284698443E-3</v>
      </c>
      <c r="AB11" s="37">
        <v>0.18604000000000001</v>
      </c>
      <c r="AC11" s="37">
        <v>0.47177999999999998</v>
      </c>
      <c r="AD11" s="37">
        <v>0.90625999999999995</v>
      </c>
    </row>
    <row r="12" spans="1:30" x14ac:dyDescent="0.2">
      <c r="A12">
        <v>77</v>
      </c>
      <c r="B12" s="49" t="s">
        <v>6</v>
      </c>
      <c r="C12" t="s">
        <v>73</v>
      </c>
      <c r="D12" t="s">
        <v>8</v>
      </c>
      <c r="E12" s="29" t="s">
        <v>64</v>
      </c>
      <c r="F12" s="29" t="s">
        <v>62</v>
      </c>
      <c r="G12" s="11">
        <v>-0.29831833715540002</v>
      </c>
      <c r="H12" s="3">
        <v>0.35123097927460001</v>
      </c>
      <c r="I12" s="12">
        <v>-8.7656819656190002E-2</v>
      </c>
      <c r="J12" s="11">
        <v>-0.29850731058710001</v>
      </c>
      <c r="K12" s="3">
        <v>0.3550142377396</v>
      </c>
      <c r="L12" s="12">
        <v>-8.8913381100890004E-2</v>
      </c>
      <c r="M12" s="11">
        <v>-0.2990349985229</v>
      </c>
      <c r="N12" s="3">
        <v>0.35921532743669998</v>
      </c>
      <c r="O12" s="12">
        <v>-9.0683446132399995E-2</v>
      </c>
      <c r="P12" s="3">
        <v>-2.38887123E-2</v>
      </c>
      <c r="Q12" s="3">
        <v>0.26614493900000002</v>
      </c>
      <c r="R12" s="3">
        <v>-0.10088754900000001</v>
      </c>
      <c r="S12" s="3">
        <f t="shared" si="0"/>
        <v>0.1413686777</v>
      </c>
      <c r="T12">
        <v>-3.6924999999999999E-2</v>
      </c>
      <c r="U12">
        <v>0.22669</v>
      </c>
      <c r="V12">
        <v>0.11973</v>
      </c>
      <c r="W12" s="27">
        <f t="shared" si="1"/>
        <v>2.6871185284698443E-3</v>
      </c>
      <c r="AB12" s="37">
        <v>0.81396199999999996</v>
      </c>
      <c r="AC12" s="37">
        <v>0.528223</v>
      </c>
      <c r="AD12" s="37">
        <v>0.90626300000000004</v>
      </c>
    </row>
    <row r="13" spans="1:30" x14ac:dyDescent="0.2">
      <c r="A13">
        <v>55</v>
      </c>
      <c r="B13" s="49" t="s">
        <v>4</v>
      </c>
      <c r="C13" t="s">
        <v>73</v>
      </c>
      <c r="D13" t="s">
        <v>8</v>
      </c>
      <c r="E13" s="29" t="s">
        <v>59</v>
      </c>
      <c r="F13" s="29" t="s">
        <v>63</v>
      </c>
      <c r="G13" s="11">
        <v>-0.29831833715540002</v>
      </c>
      <c r="H13" s="3">
        <v>8.7656819656190002E-2</v>
      </c>
      <c r="I13" s="12">
        <v>-0.35123097927460001</v>
      </c>
      <c r="J13" s="11">
        <v>-0.29850731058710001</v>
      </c>
      <c r="K13" s="3">
        <v>8.8913381100890004E-2</v>
      </c>
      <c r="L13" s="12">
        <v>-0.3550142377396</v>
      </c>
      <c r="M13" s="11">
        <v>-0.2990349985229</v>
      </c>
      <c r="N13" s="3">
        <v>9.0683446132399995E-2</v>
      </c>
      <c r="O13" s="12">
        <v>-0.35921532743669998</v>
      </c>
      <c r="P13" s="3">
        <v>-2.38887123E-2</v>
      </c>
      <c r="Q13" s="3">
        <v>0.10088754900000001</v>
      </c>
      <c r="R13" s="3">
        <v>-0.26614493900000002</v>
      </c>
      <c r="S13" s="3">
        <f t="shared" si="0"/>
        <v>-0.18914610230000001</v>
      </c>
      <c r="T13">
        <v>-3.6924999999999999E-2</v>
      </c>
      <c r="U13">
        <v>-0.11973</v>
      </c>
      <c r="V13">
        <v>-0.22669</v>
      </c>
      <c r="W13" s="27">
        <f t="shared" si="1"/>
        <v>2.6871185284698439E-3</v>
      </c>
      <c r="AB13" s="37">
        <v>9.3737000000000001E-2</v>
      </c>
      <c r="AC13" s="37">
        <v>0.18603800000000001</v>
      </c>
      <c r="AD13" s="37">
        <v>0.528223</v>
      </c>
    </row>
    <row r="14" spans="1:30" x14ac:dyDescent="0.2">
      <c r="A14">
        <v>57</v>
      </c>
      <c r="B14" s="49" t="s">
        <v>6</v>
      </c>
      <c r="C14" t="s">
        <v>73</v>
      </c>
      <c r="D14" t="s">
        <v>8</v>
      </c>
      <c r="E14" s="29" t="s">
        <v>59</v>
      </c>
      <c r="F14" s="29" t="s">
        <v>61</v>
      </c>
      <c r="G14" s="11">
        <v>-0.29831833715540002</v>
      </c>
      <c r="H14" s="3">
        <v>-8.7656819656190002E-2</v>
      </c>
      <c r="I14" s="12">
        <v>0.35123097927460001</v>
      </c>
      <c r="J14" s="11">
        <v>-0.29850731058710001</v>
      </c>
      <c r="K14" s="3">
        <v>-8.8913381100890004E-2</v>
      </c>
      <c r="L14" s="12">
        <v>0.3550142377396</v>
      </c>
      <c r="M14" s="11">
        <v>-0.2990349985229</v>
      </c>
      <c r="N14" s="3">
        <v>-9.0683446132399995E-2</v>
      </c>
      <c r="O14" s="12">
        <v>0.35921532743669998</v>
      </c>
      <c r="P14" s="3">
        <v>-2.38887123E-2</v>
      </c>
      <c r="Q14" s="3">
        <v>-0.10088754900000001</v>
      </c>
      <c r="R14" s="3">
        <v>0.26614493900000002</v>
      </c>
      <c r="S14" s="3">
        <f t="shared" si="0"/>
        <v>0.1413686777</v>
      </c>
      <c r="T14">
        <v>-3.6924999999999999E-2</v>
      </c>
      <c r="U14">
        <v>0.11973</v>
      </c>
      <c r="V14">
        <v>0.22669</v>
      </c>
      <c r="W14" s="27">
        <f t="shared" si="1"/>
        <v>2.6871185284698439E-3</v>
      </c>
      <c r="AB14" s="37">
        <v>0.528223</v>
      </c>
      <c r="AC14" s="37">
        <v>9.3737000000000001E-2</v>
      </c>
      <c r="AD14" s="37">
        <v>0.18603800000000001</v>
      </c>
    </row>
    <row r="15" spans="1:30" x14ac:dyDescent="0.2">
      <c r="A15" s="20">
        <v>84</v>
      </c>
      <c r="B15" s="49" t="s">
        <v>4</v>
      </c>
      <c r="C15" t="s">
        <v>5</v>
      </c>
      <c r="D15" t="s">
        <v>5</v>
      </c>
      <c r="E15" s="29" t="s">
        <v>61</v>
      </c>
      <c r="F15" s="29" t="s">
        <v>62</v>
      </c>
      <c r="G15" s="11">
        <v>0.12374176274860001</v>
      </c>
      <c r="H15" s="3">
        <v>-0.35595625711000001</v>
      </c>
      <c r="I15" s="12">
        <v>-0.2431184664605</v>
      </c>
      <c r="J15" s="11">
        <v>0.12644192487209999</v>
      </c>
      <c r="K15" s="3">
        <v>-0.36322012718640001</v>
      </c>
      <c r="L15" s="12">
        <v>-0.24868610008940001</v>
      </c>
      <c r="M15" s="11">
        <v>0.12891754050699999</v>
      </c>
      <c r="N15" s="3">
        <v>-0.3701836236937</v>
      </c>
      <c r="O15" s="12">
        <v>-0.25389945011229997</v>
      </c>
      <c r="P15" s="3">
        <v>0.172525925</v>
      </c>
      <c r="Q15" s="3">
        <v>-0.47424555299999999</v>
      </c>
      <c r="R15" s="3">
        <v>-0.35936612200000001</v>
      </c>
      <c r="S15" s="3">
        <f t="shared" si="0"/>
        <v>-0.66108575000000003</v>
      </c>
      <c r="T15">
        <v>6.4223000000000002E-2</v>
      </c>
      <c r="U15">
        <v>-8.4416000000000005E-3</v>
      </c>
      <c r="V15">
        <v>-7.6165999999999998E-2</v>
      </c>
      <c r="W15" s="27">
        <f t="shared" si="1"/>
        <v>2.3217892527317308E-3</v>
      </c>
      <c r="AB15" s="37">
        <v>0.90626300000000004</v>
      </c>
      <c r="AC15" s="37">
        <v>0.81396199999999996</v>
      </c>
      <c r="AD15" s="37">
        <v>0.528223</v>
      </c>
    </row>
    <row r="16" spans="1:30" x14ac:dyDescent="0.2">
      <c r="A16" s="20">
        <v>90</v>
      </c>
      <c r="B16" s="49" t="s">
        <v>6</v>
      </c>
      <c r="C16" t="s">
        <v>5</v>
      </c>
      <c r="D16" t="s">
        <v>5</v>
      </c>
      <c r="E16" s="29" t="s">
        <v>60</v>
      </c>
      <c r="F16" s="29" t="s">
        <v>63</v>
      </c>
      <c r="G16" s="11">
        <v>0.12374176274860001</v>
      </c>
      <c r="H16" s="3">
        <v>0.35595625711000001</v>
      </c>
      <c r="I16" s="12">
        <v>0.2431184664605</v>
      </c>
      <c r="J16" s="11">
        <v>0.12644192487209999</v>
      </c>
      <c r="K16" s="3">
        <v>0.36322012718640001</v>
      </c>
      <c r="L16" s="12">
        <v>0.24868610008940001</v>
      </c>
      <c r="M16" s="11">
        <v>0.12891754050699999</v>
      </c>
      <c r="N16" s="3">
        <v>0.3701836236937</v>
      </c>
      <c r="O16" s="12">
        <v>0.25389945011229997</v>
      </c>
      <c r="P16" s="3">
        <v>0.172525925</v>
      </c>
      <c r="Q16" s="3">
        <v>0.47424555299999999</v>
      </c>
      <c r="R16" s="3">
        <v>0.35936612200000001</v>
      </c>
      <c r="S16" s="3">
        <f t="shared" si="0"/>
        <v>1.0061376</v>
      </c>
      <c r="T16">
        <v>6.4223000000000002E-2</v>
      </c>
      <c r="U16">
        <v>8.4416000000000005E-3</v>
      </c>
      <c r="V16">
        <v>7.6165999999999998E-2</v>
      </c>
      <c r="W16" s="27">
        <f t="shared" si="1"/>
        <v>2.3217892527317308E-3</v>
      </c>
      <c r="AB16" s="37">
        <v>0.47177999999999998</v>
      </c>
      <c r="AC16" s="37">
        <v>9.3740000000000004E-2</v>
      </c>
      <c r="AD16" s="37">
        <v>0.81396000000000002</v>
      </c>
    </row>
    <row r="17" spans="1:30" x14ac:dyDescent="0.2">
      <c r="A17" s="20">
        <v>91</v>
      </c>
      <c r="B17" s="49" t="s">
        <v>6</v>
      </c>
      <c r="C17" t="s">
        <v>5</v>
      </c>
      <c r="D17" t="s">
        <v>5</v>
      </c>
      <c r="E17" s="29" t="s">
        <v>61</v>
      </c>
      <c r="F17" s="29" t="s">
        <v>62</v>
      </c>
      <c r="G17" s="11">
        <v>0.12374176274860001</v>
      </c>
      <c r="H17" s="3">
        <v>-0.2431184664605</v>
      </c>
      <c r="I17" s="12">
        <v>-0.35595625711000001</v>
      </c>
      <c r="J17" s="11">
        <v>0.12644192487209999</v>
      </c>
      <c r="K17" s="3">
        <v>-0.24868610008940001</v>
      </c>
      <c r="L17" s="12">
        <v>-0.36322012718640001</v>
      </c>
      <c r="M17" s="11">
        <v>0.12891754050699999</v>
      </c>
      <c r="N17" s="3">
        <v>-0.25389945011229997</v>
      </c>
      <c r="O17" s="12">
        <v>-0.3701836236937</v>
      </c>
      <c r="P17" s="3">
        <v>0.172525925</v>
      </c>
      <c r="Q17" s="3">
        <v>-0.35936612200000001</v>
      </c>
      <c r="R17" s="3">
        <v>-0.47424555299999999</v>
      </c>
      <c r="S17" s="3">
        <f t="shared" si="0"/>
        <v>-0.66108575000000003</v>
      </c>
      <c r="T17">
        <v>6.4223000000000002E-2</v>
      </c>
      <c r="U17">
        <v>-7.6165999999999998E-2</v>
      </c>
      <c r="V17">
        <v>-8.4416000000000005E-3</v>
      </c>
      <c r="W17" s="27">
        <f t="shared" si="1"/>
        <v>2.3217892527317308E-3</v>
      </c>
      <c r="AB17" s="37">
        <v>9.3740000000000004E-2</v>
      </c>
      <c r="AC17" s="37">
        <v>0.81396000000000002</v>
      </c>
      <c r="AD17" s="37">
        <v>0.47177999999999998</v>
      </c>
    </row>
    <row r="18" spans="1:30" x14ac:dyDescent="0.2">
      <c r="A18" s="20">
        <v>94</v>
      </c>
      <c r="B18" s="49" t="s">
        <v>6</v>
      </c>
      <c r="C18" t="s">
        <v>5</v>
      </c>
      <c r="D18" t="s">
        <v>5</v>
      </c>
      <c r="E18" s="29" t="s">
        <v>60</v>
      </c>
      <c r="F18" s="29" t="s">
        <v>63</v>
      </c>
      <c r="G18" s="11">
        <v>0.12374176274860001</v>
      </c>
      <c r="H18" s="3">
        <v>0.2431184664605</v>
      </c>
      <c r="I18" s="12">
        <v>0.35595625711000001</v>
      </c>
      <c r="J18" s="11">
        <v>0.12644192487209999</v>
      </c>
      <c r="K18" s="3">
        <v>0.24868610008940001</v>
      </c>
      <c r="L18" s="12">
        <v>0.36322012718640001</v>
      </c>
      <c r="M18" s="11">
        <v>0.12891754050699999</v>
      </c>
      <c r="N18" s="3">
        <v>0.25389945011229997</v>
      </c>
      <c r="O18" s="12">
        <v>0.3701836236937</v>
      </c>
      <c r="P18" s="3">
        <v>0.172525925</v>
      </c>
      <c r="Q18" s="3">
        <v>0.35936612200000001</v>
      </c>
      <c r="R18" s="3">
        <v>0.47424555299999999</v>
      </c>
      <c r="S18" s="3">
        <f t="shared" si="0"/>
        <v>1.0061376</v>
      </c>
      <c r="T18">
        <v>6.4223000000000002E-2</v>
      </c>
      <c r="U18">
        <v>7.6165999999999998E-2</v>
      </c>
      <c r="V18">
        <v>8.4416000000000005E-3</v>
      </c>
      <c r="W18" s="27">
        <f t="shared" si="1"/>
        <v>2.3217892527317308E-3</v>
      </c>
      <c r="AB18" s="37">
        <v>0.47177999999999998</v>
      </c>
      <c r="AC18" s="37">
        <v>0.90625999999999995</v>
      </c>
      <c r="AD18" s="37">
        <v>0.18604000000000001</v>
      </c>
    </row>
    <row r="19" spans="1:30" x14ac:dyDescent="0.2">
      <c r="A19">
        <v>86</v>
      </c>
      <c r="B19" s="49" t="s">
        <v>4</v>
      </c>
      <c r="C19" t="s">
        <v>5</v>
      </c>
      <c r="D19" t="s">
        <v>5</v>
      </c>
      <c r="E19" s="29" t="s">
        <v>62</v>
      </c>
      <c r="F19" s="29" t="s">
        <v>63</v>
      </c>
      <c r="G19" s="11">
        <v>-0.12892533735379999</v>
      </c>
      <c r="H19" s="3">
        <v>-0.37019243300330001</v>
      </c>
      <c r="I19" s="12">
        <v>0.25390814474529999</v>
      </c>
      <c r="J19" s="11">
        <v>-0.12644192487209999</v>
      </c>
      <c r="K19" s="3">
        <v>-0.36322012718640001</v>
      </c>
      <c r="L19" s="12">
        <v>0.24868610008940001</v>
      </c>
      <c r="M19" s="11">
        <v>-0.12375810984130001</v>
      </c>
      <c r="N19" s="3">
        <v>-0.35597180577679999</v>
      </c>
      <c r="O19" s="12">
        <v>0.24313380752290001</v>
      </c>
      <c r="P19" s="3">
        <v>0.17224091699999999</v>
      </c>
      <c r="Q19" s="3">
        <v>0.47402090800000002</v>
      </c>
      <c r="R19" s="3">
        <v>-0.35914457399999999</v>
      </c>
      <c r="S19" s="3">
        <f t="shared" si="0"/>
        <v>0.28711725100000007</v>
      </c>
      <c r="T19">
        <v>6.4223000000000002E-2</v>
      </c>
      <c r="U19">
        <v>8.4416000000000005E-3</v>
      </c>
      <c r="V19">
        <v>-7.6165999999999998E-2</v>
      </c>
      <c r="W19" s="27">
        <f t="shared" si="1"/>
        <v>2.3197616942154642E-3</v>
      </c>
      <c r="AB19" s="37">
        <v>0.90625999999999995</v>
      </c>
      <c r="AC19" s="37">
        <v>0.18604000000000001</v>
      </c>
      <c r="AD19" s="37">
        <v>0.47177999999999998</v>
      </c>
    </row>
    <row r="20" spans="1:30" x14ac:dyDescent="0.2">
      <c r="A20">
        <v>88</v>
      </c>
      <c r="B20" s="49" t="s">
        <v>6</v>
      </c>
      <c r="C20" t="s">
        <v>5</v>
      </c>
      <c r="D20" t="s">
        <v>5</v>
      </c>
      <c r="E20" s="29" t="s">
        <v>60</v>
      </c>
      <c r="F20" s="29" t="s">
        <v>61</v>
      </c>
      <c r="G20" s="11">
        <v>-0.12892533735379999</v>
      </c>
      <c r="H20" s="3">
        <v>0.37019243300330001</v>
      </c>
      <c r="I20" s="12">
        <v>-0.25390814474529999</v>
      </c>
      <c r="J20" s="11">
        <v>-0.12644192487209999</v>
      </c>
      <c r="K20" s="3">
        <v>0.36322012718640001</v>
      </c>
      <c r="L20" s="12">
        <v>-0.24868610008940001</v>
      </c>
      <c r="M20" s="11">
        <v>-0.12375810984130001</v>
      </c>
      <c r="N20" s="3">
        <v>0.35597180577679999</v>
      </c>
      <c r="O20" s="12">
        <v>-0.24313380752290001</v>
      </c>
      <c r="P20" s="3">
        <v>0.17224091699999999</v>
      </c>
      <c r="Q20" s="3">
        <v>-0.47402090800000002</v>
      </c>
      <c r="R20" s="3">
        <v>0.35914457399999999</v>
      </c>
      <c r="S20" s="3">
        <f t="shared" si="0"/>
        <v>5.7364582999999969E-2</v>
      </c>
      <c r="T20">
        <v>6.4223000000000002E-2</v>
      </c>
      <c r="U20">
        <v>-8.4416000000000005E-3</v>
      </c>
      <c r="V20">
        <v>7.6165999999999998E-2</v>
      </c>
      <c r="W20" s="27">
        <f t="shared" si="1"/>
        <v>2.3197616942154642E-3</v>
      </c>
      <c r="AB20" s="37">
        <v>0.528223</v>
      </c>
      <c r="AC20" s="37">
        <v>0.90626300000000004</v>
      </c>
      <c r="AD20" s="37">
        <v>0.81396199999999996</v>
      </c>
    </row>
    <row r="21" spans="1:30" x14ac:dyDescent="0.2">
      <c r="A21">
        <v>92</v>
      </c>
      <c r="B21" s="49" t="s">
        <v>6</v>
      </c>
      <c r="C21" t="s">
        <v>5</v>
      </c>
      <c r="D21" t="s">
        <v>5</v>
      </c>
      <c r="E21" s="29" t="s">
        <v>60</v>
      </c>
      <c r="F21" s="29" t="s">
        <v>61</v>
      </c>
      <c r="G21" s="11">
        <v>-0.12892533735379999</v>
      </c>
      <c r="H21" s="3">
        <v>0.25390814474529999</v>
      </c>
      <c r="I21" s="12">
        <v>-0.37019243300330001</v>
      </c>
      <c r="J21" s="11">
        <v>-0.12644192487209999</v>
      </c>
      <c r="K21" s="3">
        <v>0.24868610008940001</v>
      </c>
      <c r="L21" s="12">
        <v>-0.36322012718640001</v>
      </c>
      <c r="M21" s="11">
        <v>-0.12375810984130001</v>
      </c>
      <c r="N21" s="3">
        <v>0.24313380752290001</v>
      </c>
      <c r="O21" s="12">
        <v>-0.35597180577679999</v>
      </c>
      <c r="P21" s="3">
        <v>0.17224091699999999</v>
      </c>
      <c r="Q21" s="3">
        <v>-0.35914457399999999</v>
      </c>
      <c r="R21" s="3">
        <v>0.47402090800000002</v>
      </c>
      <c r="S21" s="3">
        <f t="shared" si="0"/>
        <v>0.28711725100000002</v>
      </c>
      <c r="T21">
        <v>6.4223000000000002E-2</v>
      </c>
      <c r="U21">
        <v>-7.6165999999999998E-2</v>
      </c>
      <c r="V21">
        <v>8.4416000000000005E-3</v>
      </c>
      <c r="W21" s="27">
        <f t="shared" si="1"/>
        <v>2.3197616942154642E-3</v>
      </c>
      <c r="AB21" s="37">
        <v>0.528223</v>
      </c>
      <c r="AC21" s="37">
        <v>0.18603800000000001</v>
      </c>
      <c r="AD21" s="37">
        <v>9.3737000000000001E-2</v>
      </c>
    </row>
    <row r="22" spans="1:30" x14ac:dyDescent="0.2">
      <c r="A22">
        <v>93</v>
      </c>
      <c r="B22" s="49" t="s">
        <v>6</v>
      </c>
      <c r="C22" t="s">
        <v>5</v>
      </c>
      <c r="D22" t="s">
        <v>5</v>
      </c>
      <c r="E22" s="29" t="s">
        <v>62</v>
      </c>
      <c r="F22" s="29" t="s">
        <v>63</v>
      </c>
      <c r="G22" s="11">
        <v>-0.12892533735379999</v>
      </c>
      <c r="H22" s="3">
        <v>-0.25390814474529999</v>
      </c>
      <c r="I22" s="12">
        <v>0.37019243300330001</v>
      </c>
      <c r="J22" s="11">
        <v>-0.12644192487209999</v>
      </c>
      <c r="K22" s="3">
        <v>-0.24868610008940001</v>
      </c>
      <c r="L22" s="12">
        <v>0.36322012718640001</v>
      </c>
      <c r="M22" s="11">
        <v>-0.12375810984130001</v>
      </c>
      <c r="N22" s="3">
        <v>-0.24313380752290001</v>
      </c>
      <c r="O22" s="12">
        <v>0.35597180577679999</v>
      </c>
      <c r="P22" s="3">
        <v>0.17224091699999999</v>
      </c>
      <c r="Q22" s="3">
        <v>0.35914457399999999</v>
      </c>
      <c r="R22" s="3">
        <v>-0.47402090800000002</v>
      </c>
      <c r="S22" s="3">
        <f t="shared" si="0"/>
        <v>5.7364582999999969E-2</v>
      </c>
      <c r="T22">
        <v>6.4223000000000002E-2</v>
      </c>
      <c r="U22">
        <v>7.6165999999999998E-2</v>
      </c>
      <c r="V22">
        <v>-8.4416000000000005E-3</v>
      </c>
      <c r="W22" s="27">
        <f t="shared" si="1"/>
        <v>2.3197616942154642E-3</v>
      </c>
      <c r="AB22" s="37">
        <v>0.47177999999999998</v>
      </c>
      <c r="AC22" s="37">
        <v>0.81396000000000002</v>
      </c>
      <c r="AD22" s="37">
        <v>9.3740000000000004E-2</v>
      </c>
    </row>
    <row r="23" spans="1:30" x14ac:dyDescent="0.2">
      <c r="A23">
        <v>14</v>
      </c>
      <c r="B23" t="s">
        <v>4</v>
      </c>
      <c r="C23" t="s">
        <v>9</v>
      </c>
      <c r="D23" t="s">
        <v>9</v>
      </c>
      <c r="E23" s="29" t="s">
        <v>62</v>
      </c>
      <c r="F23" s="29" t="s">
        <v>63</v>
      </c>
      <c r="G23" s="11">
        <v>0.47111813043049999</v>
      </c>
      <c r="H23" s="3">
        <v>8.9431637441020007E-2</v>
      </c>
      <c r="I23" s="12">
        <v>-0.18313175870340001</v>
      </c>
      <c r="J23" s="11">
        <v>0.47177671810080002</v>
      </c>
      <c r="K23" s="3">
        <v>9.3736924865660001E-2</v>
      </c>
      <c r="L23" s="12">
        <v>-0.18603846610559999</v>
      </c>
      <c r="M23" s="11">
        <v>0.4724358859203</v>
      </c>
      <c r="N23" s="3">
        <v>9.8143264971460004E-2</v>
      </c>
      <c r="O23" s="12">
        <v>-0.18910818955850001</v>
      </c>
      <c r="P23" s="3">
        <v>4.3925183E-2</v>
      </c>
      <c r="Q23" s="3">
        <v>0.29038758399999998</v>
      </c>
      <c r="R23" s="3">
        <v>-0.19921436200000001</v>
      </c>
      <c r="S23" s="3">
        <f t="shared" si="0"/>
        <v>0.13509840499999995</v>
      </c>
      <c r="T23">
        <v>-0.51405999999999996</v>
      </c>
      <c r="U23">
        <v>0.12376</v>
      </c>
      <c r="V23">
        <v>-7.4482999999999994E-2</v>
      </c>
      <c r="W23" s="27">
        <f t="shared" si="1"/>
        <v>1.5420043216127844E-3</v>
      </c>
      <c r="AB23" s="37">
        <v>0.47177999999999998</v>
      </c>
      <c r="AC23" s="37">
        <v>0.18604000000000001</v>
      </c>
      <c r="AD23" s="37">
        <v>0.90625999999999995</v>
      </c>
    </row>
    <row r="24" spans="1:30" x14ac:dyDescent="0.2">
      <c r="A24">
        <v>16</v>
      </c>
      <c r="B24" t="s">
        <v>6</v>
      </c>
      <c r="C24" t="s">
        <v>9</v>
      </c>
      <c r="D24" t="s">
        <v>9</v>
      </c>
      <c r="E24" s="29" t="s">
        <v>60</v>
      </c>
      <c r="F24" s="29" t="s">
        <v>61</v>
      </c>
      <c r="G24" s="11">
        <v>0.47111813043049999</v>
      </c>
      <c r="H24" s="3">
        <v>-8.9431637441020007E-2</v>
      </c>
      <c r="I24" s="12">
        <v>0.18313175870340001</v>
      </c>
      <c r="J24" s="11">
        <v>0.47177671810080002</v>
      </c>
      <c r="K24" s="3">
        <v>-9.3736924865660001E-2</v>
      </c>
      <c r="L24" s="12">
        <v>0.18603846610559999</v>
      </c>
      <c r="M24" s="11">
        <v>0.4724358859203</v>
      </c>
      <c r="N24" s="3">
        <v>-9.8143264971460004E-2</v>
      </c>
      <c r="O24" s="12">
        <v>0.18910818955850001</v>
      </c>
      <c r="P24" s="3">
        <v>4.3925183E-2</v>
      </c>
      <c r="Q24" s="3">
        <v>-0.29038758399999998</v>
      </c>
      <c r="R24" s="3">
        <v>0.19921436200000001</v>
      </c>
      <c r="S24" s="3">
        <f t="shared" si="0"/>
        <v>-4.7248038999999964E-2</v>
      </c>
      <c r="T24">
        <v>-0.51405999999999996</v>
      </c>
      <c r="U24">
        <v>-0.12376</v>
      </c>
      <c r="V24">
        <v>7.4482999999999994E-2</v>
      </c>
      <c r="W24" s="27">
        <f t="shared" si="1"/>
        <v>1.5420043216127844E-3</v>
      </c>
      <c r="AB24" s="37">
        <v>0.528223</v>
      </c>
      <c r="AC24" s="37">
        <v>0.81396199999999996</v>
      </c>
      <c r="AD24" s="37">
        <v>0.90626300000000004</v>
      </c>
    </row>
    <row r="25" spans="1:30" x14ac:dyDescent="0.2">
      <c r="A25">
        <v>20</v>
      </c>
      <c r="B25" t="s">
        <v>6</v>
      </c>
      <c r="C25" t="s">
        <v>9</v>
      </c>
      <c r="D25" t="s">
        <v>9</v>
      </c>
      <c r="E25" s="29" t="s">
        <v>60</v>
      </c>
      <c r="F25" s="29" t="s">
        <v>61</v>
      </c>
      <c r="G25" s="11">
        <v>0.47111813043049999</v>
      </c>
      <c r="H25" s="3">
        <v>-0.18313175870340001</v>
      </c>
      <c r="I25" s="12">
        <v>8.9431637441020007E-2</v>
      </c>
      <c r="J25" s="11">
        <v>0.47177671810080002</v>
      </c>
      <c r="K25" s="3">
        <v>-0.18603846610559999</v>
      </c>
      <c r="L25" s="12">
        <v>9.3736924865660001E-2</v>
      </c>
      <c r="M25" s="11">
        <v>0.4724358859203</v>
      </c>
      <c r="N25" s="3">
        <v>-0.18910818955850001</v>
      </c>
      <c r="O25" s="12">
        <v>9.8143264971460004E-2</v>
      </c>
      <c r="P25" s="3">
        <v>4.3925183E-2</v>
      </c>
      <c r="Q25" s="3">
        <v>-0.19921436200000001</v>
      </c>
      <c r="R25" s="3">
        <v>0.29038758399999998</v>
      </c>
      <c r="S25" s="3">
        <f t="shared" si="0"/>
        <v>0.13509840499999998</v>
      </c>
      <c r="T25">
        <v>-0.51405999999999996</v>
      </c>
      <c r="U25">
        <v>-7.4482999999999994E-2</v>
      </c>
      <c r="V25">
        <v>0.12376</v>
      </c>
      <c r="W25" s="27">
        <f t="shared" si="1"/>
        <v>1.5420043216127844E-3</v>
      </c>
      <c r="AB25" s="37">
        <v>0.18603800000000001</v>
      </c>
      <c r="AC25" s="37">
        <v>9.3737000000000001E-2</v>
      </c>
      <c r="AD25" s="37">
        <v>0.528223</v>
      </c>
    </row>
    <row r="26" spans="1:30" x14ac:dyDescent="0.2">
      <c r="A26">
        <v>21</v>
      </c>
      <c r="B26" t="s">
        <v>6</v>
      </c>
      <c r="C26" t="s">
        <v>9</v>
      </c>
      <c r="D26" t="s">
        <v>9</v>
      </c>
      <c r="E26" s="29" t="s">
        <v>62</v>
      </c>
      <c r="F26" s="29" t="s">
        <v>63</v>
      </c>
      <c r="G26" s="11">
        <v>0.47111813043049999</v>
      </c>
      <c r="H26" s="3">
        <v>0.18313175870340001</v>
      </c>
      <c r="I26" s="12">
        <v>-8.9431637441020007E-2</v>
      </c>
      <c r="J26" s="11">
        <v>0.47177671810080002</v>
      </c>
      <c r="K26" s="3">
        <v>0.18603846610559999</v>
      </c>
      <c r="L26" s="12">
        <v>-9.3736924865660001E-2</v>
      </c>
      <c r="M26" s="11">
        <v>0.4724358859203</v>
      </c>
      <c r="N26" s="3">
        <v>0.18910818955850001</v>
      </c>
      <c r="O26" s="12">
        <v>-9.8143264971460004E-2</v>
      </c>
      <c r="P26" s="3">
        <v>4.3925183E-2</v>
      </c>
      <c r="Q26" s="3">
        <v>0.19921436200000001</v>
      </c>
      <c r="R26" s="3">
        <v>-0.29038758399999998</v>
      </c>
      <c r="S26" s="3">
        <f t="shared" si="0"/>
        <v>-4.7248038999999964E-2</v>
      </c>
      <c r="T26">
        <v>-0.51405999999999996</v>
      </c>
      <c r="U26">
        <v>7.4482999999999994E-2</v>
      </c>
      <c r="V26">
        <v>-0.12376</v>
      </c>
      <c r="W26" s="27">
        <f t="shared" si="1"/>
        <v>1.5420043216127844E-3</v>
      </c>
      <c r="AB26" s="37">
        <v>9.3737000000000001E-2</v>
      </c>
      <c r="AC26" s="37">
        <v>0.528223</v>
      </c>
      <c r="AD26" s="37">
        <v>0.18603800000000001</v>
      </c>
    </row>
    <row r="27" spans="1:30" x14ac:dyDescent="0.2">
      <c r="A27" s="20">
        <v>12</v>
      </c>
      <c r="B27" t="s">
        <v>4</v>
      </c>
      <c r="C27" t="s">
        <v>9</v>
      </c>
      <c r="D27" t="s">
        <v>9</v>
      </c>
      <c r="E27" s="29" t="s">
        <v>61</v>
      </c>
      <c r="F27" s="29" t="s">
        <v>62</v>
      </c>
      <c r="G27" s="11">
        <v>-0.4724383968484</v>
      </c>
      <c r="H27" s="3">
        <v>9.8146088847730004E-2</v>
      </c>
      <c r="I27" s="12">
        <v>0.189110962464</v>
      </c>
      <c r="J27" s="11">
        <v>-0.47177671810080002</v>
      </c>
      <c r="K27" s="3">
        <v>9.3736924865660001E-2</v>
      </c>
      <c r="L27" s="12">
        <v>0.18603846610559999</v>
      </c>
      <c r="M27" s="11">
        <v>-0.47111870546290002</v>
      </c>
      <c r="N27" s="3">
        <v>8.9433746822769999E-2</v>
      </c>
      <c r="O27" s="12">
        <v>0.18313359085</v>
      </c>
      <c r="P27" s="3">
        <v>4.3989712799999997E-2</v>
      </c>
      <c r="Q27" s="3">
        <v>-0.29041140100000001</v>
      </c>
      <c r="R27" s="3">
        <v>-0.19924571999999999</v>
      </c>
      <c r="S27" s="3">
        <f t="shared" si="0"/>
        <v>-0.4456674082</v>
      </c>
      <c r="T27">
        <v>-0.51405999999999996</v>
      </c>
      <c r="U27">
        <v>-0.12376</v>
      </c>
      <c r="V27">
        <v>-7.4482999999999994E-2</v>
      </c>
      <c r="W27" s="27">
        <f t="shared" si="1"/>
        <v>1.5404791236419088E-3</v>
      </c>
      <c r="AB27" s="37">
        <v>0.81396199999999996</v>
      </c>
      <c r="AC27" s="37">
        <v>0.90626300000000004</v>
      </c>
      <c r="AD27" s="37">
        <v>0.528223</v>
      </c>
    </row>
    <row r="28" spans="1:30" x14ac:dyDescent="0.2">
      <c r="A28" s="20">
        <v>18</v>
      </c>
      <c r="B28" t="s">
        <v>6</v>
      </c>
      <c r="C28" t="s">
        <v>9</v>
      </c>
      <c r="D28" t="s">
        <v>9</v>
      </c>
      <c r="E28" s="29" t="s">
        <v>60</v>
      </c>
      <c r="F28" s="29" t="s">
        <v>63</v>
      </c>
      <c r="G28" s="11">
        <v>-0.4724383968484</v>
      </c>
      <c r="H28" s="3">
        <v>-9.8146088847730004E-2</v>
      </c>
      <c r="I28" s="12">
        <v>-0.189110962464</v>
      </c>
      <c r="J28" s="11">
        <v>-0.47177671810080002</v>
      </c>
      <c r="K28" s="3">
        <v>-9.3736924865660001E-2</v>
      </c>
      <c r="L28" s="12">
        <v>-0.18603846610559999</v>
      </c>
      <c r="M28" s="11">
        <v>-0.47111870546290002</v>
      </c>
      <c r="N28" s="3">
        <v>-8.9433746822769999E-2</v>
      </c>
      <c r="O28" s="12">
        <v>-0.18313359085</v>
      </c>
      <c r="P28" s="3">
        <v>4.3989712799999997E-2</v>
      </c>
      <c r="Q28" s="3">
        <v>0.29041140100000001</v>
      </c>
      <c r="R28" s="3">
        <v>0.19924571999999999</v>
      </c>
      <c r="S28" s="3">
        <f t="shared" si="0"/>
        <v>0.5336468338</v>
      </c>
      <c r="T28">
        <v>-0.51405999999999996</v>
      </c>
      <c r="U28">
        <v>0.12376</v>
      </c>
      <c r="V28">
        <v>7.4482999999999994E-2</v>
      </c>
      <c r="W28" s="27">
        <f t="shared" si="1"/>
        <v>1.5404791236419088E-3</v>
      </c>
      <c r="AB28" s="37">
        <v>9.3740000000000004E-2</v>
      </c>
      <c r="AC28" s="37">
        <v>0.47177999999999998</v>
      </c>
      <c r="AD28" s="37">
        <v>0.81396000000000002</v>
      </c>
    </row>
    <row r="29" spans="1:30" x14ac:dyDescent="0.2">
      <c r="A29" s="20">
        <v>19</v>
      </c>
      <c r="B29" t="s">
        <v>6</v>
      </c>
      <c r="C29" t="s">
        <v>9</v>
      </c>
      <c r="D29" t="s">
        <v>9</v>
      </c>
      <c r="E29" s="29" t="s">
        <v>61</v>
      </c>
      <c r="F29" s="29" t="s">
        <v>62</v>
      </c>
      <c r="G29" s="11">
        <v>-0.4724383968484</v>
      </c>
      <c r="H29" s="3">
        <v>0.189110962464</v>
      </c>
      <c r="I29" s="12">
        <v>9.8146088847730004E-2</v>
      </c>
      <c r="J29" s="11">
        <v>-0.47177671810080002</v>
      </c>
      <c r="K29" s="3">
        <v>0.18603846610559999</v>
      </c>
      <c r="L29" s="12">
        <v>9.3736924865660001E-2</v>
      </c>
      <c r="M29" s="11">
        <v>-0.47111870546290002</v>
      </c>
      <c r="N29" s="3">
        <v>0.18313359085</v>
      </c>
      <c r="O29" s="12">
        <v>8.9433746822769999E-2</v>
      </c>
      <c r="P29" s="3">
        <v>4.3989712799999997E-2</v>
      </c>
      <c r="Q29" s="3">
        <v>-0.19924571999999999</v>
      </c>
      <c r="R29" s="3">
        <v>-0.29041140100000001</v>
      </c>
      <c r="S29" s="3">
        <f t="shared" si="0"/>
        <v>-0.4456674082</v>
      </c>
      <c r="T29">
        <v>-0.51405999999999996</v>
      </c>
      <c r="U29">
        <v>-7.4482999999999994E-2</v>
      </c>
      <c r="V29">
        <v>-0.12376</v>
      </c>
      <c r="W29" s="27">
        <f t="shared" si="1"/>
        <v>1.5404791236419088E-3</v>
      </c>
      <c r="AB29" s="37">
        <v>0.81396000000000002</v>
      </c>
      <c r="AC29" s="37">
        <v>9.3740000000000004E-2</v>
      </c>
      <c r="AD29" s="37">
        <v>0.47177999999999998</v>
      </c>
    </row>
    <row r="30" spans="1:30" x14ac:dyDescent="0.2">
      <c r="A30" s="20">
        <v>22</v>
      </c>
      <c r="B30" t="s">
        <v>6</v>
      </c>
      <c r="C30" t="s">
        <v>9</v>
      </c>
      <c r="D30" t="s">
        <v>9</v>
      </c>
      <c r="E30" s="29" t="s">
        <v>60</v>
      </c>
      <c r="F30" s="29" t="s">
        <v>63</v>
      </c>
      <c r="G30" s="11">
        <v>-0.4724383968484</v>
      </c>
      <c r="H30" s="3">
        <v>-0.189110962464</v>
      </c>
      <c r="I30" s="12">
        <v>-9.8146088847730004E-2</v>
      </c>
      <c r="J30" s="11">
        <v>-0.47177671810080002</v>
      </c>
      <c r="K30" s="3">
        <v>-0.18603846610559999</v>
      </c>
      <c r="L30" s="12">
        <v>-9.3736924865660001E-2</v>
      </c>
      <c r="M30" s="11">
        <v>-0.47111870546290002</v>
      </c>
      <c r="N30" s="3">
        <v>-0.18313359085</v>
      </c>
      <c r="O30" s="12">
        <v>-8.9433746822769999E-2</v>
      </c>
      <c r="P30" s="3">
        <v>4.3989712799999997E-2</v>
      </c>
      <c r="Q30" s="3">
        <v>0.19924571999999999</v>
      </c>
      <c r="R30" s="3">
        <v>0.29041140100000001</v>
      </c>
      <c r="S30" s="3">
        <f t="shared" si="0"/>
        <v>0.5336468338</v>
      </c>
      <c r="T30">
        <v>-0.51405999999999996</v>
      </c>
      <c r="U30">
        <v>7.4482999999999994E-2</v>
      </c>
      <c r="V30">
        <v>0.12376</v>
      </c>
      <c r="W30" s="27">
        <f t="shared" si="1"/>
        <v>1.5404791236419088E-3</v>
      </c>
      <c r="AB30" s="37">
        <v>0.90625999999999995</v>
      </c>
      <c r="AC30" s="37">
        <v>0.47177999999999998</v>
      </c>
      <c r="AD30" s="37">
        <v>0.18604000000000001</v>
      </c>
    </row>
    <row r="31" spans="1:30" x14ac:dyDescent="0.2">
      <c r="A31" s="20">
        <v>76</v>
      </c>
      <c r="B31" t="s">
        <v>6</v>
      </c>
      <c r="C31" t="s">
        <v>73</v>
      </c>
      <c r="D31" t="s">
        <v>8</v>
      </c>
      <c r="E31" s="29" t="s">
        <v>64</v>
      </c>
      <c r="F31" s="29" t="s">
        <v>63</v>
      </c>
      <c r="G31" s="11">
        <v>0.35593167121129998</v>
      </c>
      <c r="H31" s="3">
        <v>-9.1985750076629999E-2</v>
      </c>
      <c r="I31" s="12">
        <v>-0.30316770367489998</v>
      </c>
      <c r="J31" s="11">
        <v>0.3550142377396</v>
      </c>
      <c r="K31" s="3">
        <v>-8.8913381100890004E-2</v>
      </c>
      <c r="L31" s="12">
        <v>-0.29850731058710001</v>
      </c>
      <c r="M31" s="11">
        <v>0.35436906681829999</v>
      </c>
      <c r="N31" s="3">
        <v>-8.6262316277880002E-2</v>
      </c>
      <c r="O31" s="12">
        <v>-0.29432530337340002</v>
      </c>
      <c r="P31" s="3">
        <v>-5.2086813099999997E-2</v>
      </c>
      <c r="Q31" s="3">
        <v>0.19078112699999999</v>
      </c>
      <c r="R31" s="3">
        <v>0.29474667700000001</v>
      </c>
      <c r="S31" s="3">
        <f t="shared" si="0"/>
        <v>0.43344099089999999</v>
      </c>
      <c r="T31">
        <v>0.11169999999999999</v>
      </c>
      <c r="U31">
        <v>0.23652000000000001</v>
      </c>
      <c r="V31">
        <v>-5.1418999999999999E-2</v>
      </c>
      <c r="W31" s="27">
        <f t="shared" si="1"/>
        <v>1.3207140964845809E-3</v>
      </c>
      <c r="AB31" s="37">
        <v>0.18604000000000001</v>
      </c>
      <c r="AC31" s="37">
        <v>0.90625999999999995</v>
      </c>
      <c r="AD31" s="37">
        <v>0.47117799999999999</v>
      </c>
    </row>
    <row r="32" spans="1:30" x14ac:dyDescent="0.2">
      <c r="A32" s="20">
        <v>78</v>
      </c>
      <c r="B32" t="s">
        <v>6</v>
      </c>
      <c r="C32" t="s">
        <v>73</v>
      </c>
      <c r="D32" t="s">
        <v>8</v>
      </c>
      <c r="E32" s="29" t="s">
        <v>64</v>
      </c>
      <c r="F32" s="29" t="s">
        <v>61</v>
      </c>
      <c r="G32" s="11">
        <v>0.35593167121129998</v>
      </c>
      <c r="H32" s="3">
        <v>9.1985750076629999E-2</v>
      </c>
      <c r="I32" s="12">
        <v>0.30316770367489998</v>
      </c>
      <c r="J32" s="11">
        <v>0.3550142377396</v>
      </c>
      <c r="K32" s="3">
        <v>8.8913381100890004E-2</v>
      </c>
      <c r="L32" s="12">
        <v>0.29850731058710001</v>
      </c>
      <c r="M32" s="11">
        <v>0.35436906681829999</v>
      </c>
      <c r="N32" s="3">
        <v>8.6262316277880002E-2</v>
      </c>
      <c r="O32" s="12">
        <v>0.29432530337340002</v>
      </c>
      <c r="P32" s="3">
        <v>-5.2086813099999997E-2</v>
      </c>
      <c r="Q32" s="3">
        <v>-0.19078112699999999</v>
      </c>
      <c r="R32" s="3">
        <v>-0.29474667700000001</v>
      </c>
      <c r="S32" s="3">
        <f t="shared" si="0"/>
        <v>-0.53761461710000003</v>
      </c>
      <c r="T32">
        <v>0.11169999999999999</v>
      </c>
      <c r="U32">
        <v>-0.23652000000000001</v>
      </c>
      <c r="V32">
        <v>5.1418999999999999E-2</v>
      </c>
      <c r="W32" s="27">
        <f t="shared" si="1"/>
        <v>1.3207140964845809E-3</v>
      </c>
      <c r="AB32" s="37">
        <v>0.90626300000000004</v>
      </c>
      <c r="AC32" s="37">
        <v>0.528223</v>
      </c>
      <c r="AD32" s="37">
        <v>0.81396199999999996</v>
      </c>
    </row>
    <row r="33" spans="1:30" x14ac:dyDescent="0.2">
      <c r="A33" s="20">
        <v>61</v>
      </c>
      <c r="B33" t="s">
        <v>4</v>
      </c>
      <c r="C33" t="s">
        <v>73</v>
      </c>
      <c r="D33" t="s">
        <v>8</v>
      </c>
      <c r="E33" s="29" t="s">
        <v>59</v>
      </c>
      <c r="F33" s="29" t="s">
        <v>62</v>
      </c>
      <c r="G33" s="11">
        <v>0.35593167121129998</v>
      </c>
      <c r="H33" s="3">
        <v>0.30316770367489998</v>
      </c>
      <c r="I33" s="12">
        <v>9.1985750076629999E-2</v>
      </c>
      <c r="J33" s="11">
        <v>0.3550142377396</v>
      </c>
      <c r="K33" s="3">
        <v>0.29850731058710001</v>
      </c>
      <c r="L33" s="12">
        <v>8.8913381100890004E-2</v>
      </c>
      <c r="M33" s="11">
        <v>0.35436906681829999</v>
      </c>
      <c r="N33" s="3">
        <v>0.29432530337340002</v>
      </c>
      <c r="O33" s="12">
        <v>8.6262316277880002E-2</v>
      </c>
      <c r="P33" s="3">
        <v>-5.2086813099999997E-2</v>
      </c>
      <c r="Q33" s="3">
        <v>-0.29474667700000001</v>
      </c>
      <c r="R33" s="3">
        <v>-0.19078112699999999</v>
      </c>
      <c r="S33" s="3">
        <f t="shared" si="0"/>
        <v>-0.53761461710000003</v>
      </c>
      <c r="T33">
        <v>0.11169999999999999</v>
      </c>
      <c r="U33">
        <v>5.1418999999999999E-2</v>
      </c>
      <c r="V33">
        <v>-0.23652000000000001</v>
      </c>
      <c r="W33" s="27">
        <f t="shared" si="1"/>
        <v>1.3207140964845807E-3</v>
      </c>
      <c r="AB33" s="37">
        <v>7.6967999999999995E-2</v>
      </c>
      <c r="AC33" s="37">
        <v>0.41576999999999997</v>
      </c>
      <c r="AD33" s="37">
        <v>7.6967999999999995E-2</v>
      </c>
    </row>
    <row r="34" spans="1:30" x14ac:dyDescent="0.2">
      <c r="A34" s="20">
        <v>65</v>
      </c>
      <c r="B34" t="s">
        <v>6</v>
      </c>
      <c r="C34" t="s">
        <v>73</v>
      </c>
      <c r="D34" t="s">
        <v>8</v>
      </c>
      <c r="E34" s="29" t="s">
        <v>59</v>
      </c>
      <c r="F34" s="29" t="s">
        <v>60</v>
      </c>
      <c r="G34" s="11">
        <v>0.35593167121129998</v>
      </c>
      <c r="H34" s="3">
        <v>-0.30316770367489998</v>
      </c>
      <c r="I34" s="12">
        <v>-9.1985750076629999E-2</v>
      </c>
      <c r="J34" s="11">
        <v>0.3550142377396</v>
      </c>
      <c r="K34" s="3">
        <v>-0.29850731058710001</v>
      </c>
      <c r="L34" s="12">
        <v>-8.8913381100890004E-2</v>
      </c>
      <c r="M34" s="11">
        <v>0.35436906681829999</v>
      </c>
      <c r="N34" s="3">
        <v>-0.29432530337340002</v>
      </c>
      <c r="O34" s="12">
        <v>-8.6262316277880002E-2</v>
      </c>
      <c r="P34" s="3">
        <v>-5.2086813099999997E-2</v>
      </c>
      <c r="Q34" s="3">
        <v>0.29474667700000001</v>
      </c>
      <c r="R34" s="3">
        <v>0.19078112699999999</v>
      </c>
      <c r="S34" s="3">
        <f t="shared" si="0"/>
        <v>0.43344099089999999</v>
      </c>
      <c r="T34">
        <v>0.11169999999999999</v>
      </c>
      <c r="U34">
        <v>-5.1418999999999999E-2</v>
      </c>
      <c r="V34">
        <v>0.23652000000000001</v>
      </c>
      <c r="W34" s="27">
        <f t="shared" si="1"/>
        <v>1.3207140964845807E-3</v>
      </c>
      <c r="AB34" s="37">
        <v>0.92303199999999996</v>
      </c>
      <c r="AC34" s="37">
        <v>0.58423000000000003</v>
      </c>
      <c r="AD34" s="37">
        <v>7.6967999999999995E-2</v>
      </c>
    </row>
    <row r="35" spans="1:30" x14ac:dyDescent="0.2">
      <c r="A35">
        <v>72</v>
      </c>
      <c r="B35" t="s">
        <v>6</v>
      </c>
      <c r="C35" t="s">
        <v>73</v>
      </c>
      <c r="D35" t="s">
        <v>8</v>
      </c>
      <c r="E35" s="29" t="s">
        <v>59</v>
      </c>
      <c r="F35" s="29" t="s">
        <v>63</v>
      </c>
      <c r="G35" s="11">
        <v>-0.35436533834009998</v>
      </c>
      <c r="H35" s="3">
        <v>8.6258649367859999E-2</v>
      </c>
      <c r="I35" s="12">
        <v>-0.29432106138620001</v>
      </c>
      <c r="J35" s="11">
        <v>-0.3550142377396</v>
      </c>
      <c r="K35" s="3">
        <v>8.8913381100890004E-2</v>
      </c>
      <c r="L35" s="12">
        <v>-0.29850731058710001</v>
      </c>
      <c r="M35" s="11">
        <v>-0.35592485630179999</v>
      </c>
      <c r="N35" s="3">
        <v>9.1978424302699993E-2</v>
      </c>
      <c r="O35" s="12">
        <v>-0.30316024921489998</v>
      </c>
      <c r="P35" s="3">
        <v>-5.1983932099999998E-2</v>
      </c>
      <c r="Q35" s="3">
        <v>0.19065916399999999</v>
      </c>
      <c r="R35" s="3">
        <v>-0.294639594</v>
      </c>
      <c r="S35" s="3">
        <f t="shared" ref="S35:S66" si="2">P35+Q35+R35</f>
        <v>-0.1559643621</v>
      </c>
      <c r="T35">
        <v>0.11169999999999999</v>
      </c>
      <c r="U35">
        <v>0.23652000000000001</v>
      </c>
      <c r="V35">
        <v>5.1418999999999999E-2</v>
      </c>
      <c r="W35" s="27">
        <f t="shared" ref="W35:W66" si="3">((P35*T35)+(Q35*U35)+(R35*V35))*$AA$5</f>
        <v>1.3200661075960321E-3</v>
      </c>
      <c r="AB35" s="37">
        <v>7.6967999999999995E-2</v>
      </c>
      <c r="AC35" s="37">
        <v>0.58423000000000003</v>
      </c>
      <c r="AD35" s="37">
        <v>0.92303199999999996</v>
      </c>
    </row>
    <row r="36" spans="1:30" x14ac:dyDescent="0.2">
      <c r="A36">
        <v>74</v>
      </c>
      <c r="B36" t="s">
        <v>6</v>
      </c>
      <c r="C36" t="s">
        <v>73</v>
      </c>
      <c r="D36" t="s">
        <v>8</v>
      </c>
      <c r="E36" s="29" t="s">
        <v>59</v>
      </c>
      <c r="F36" s="29" t="s">
        <v>61</v>
      </c>
      <c r="G36" s="11">
        <v>-0.35436533834009998</v>
      </c>
      <c r="H36" s="3">
        <v>-8.6258649367859999E-2</v>
      </c>
      <c r="I36" s="12">
        <v>0.29432106138620001</v>
      </c>
      <c r="J36" s="11">
        <v>-0.3550142377396</v>
      </c>
      <c r="K36" s="3">
        <v>-8.8913381100890004E-2</v>
      </c>
      <c r="L36" s="12">
        <v>0.29850731058710001</v>
      </c>
      <c r="M36" s="11">
        <v>-0.35592485630179999</v>
      </c>
      <c r="N36" s="3">
        <v>-9.1978424302699993E-2</v>
      </c>
      <c r="O36" s="12">
        <v>0.30316024921489998</v>
      </c>
      <c r="P36" s="3">
        <v>-5.1983932099999998E-2</v>
      </c>
      <c r="Q36" s="3">
        <v>-0.19065916399999999</v>
      </c>
      <c r="R36" s="3">
        <v>0.294639594</v>
      </c>
      <c r="S36" s="3">
        <f t="shared" si="2"/>
        <v>5.1996497900000022E-2</v>
      </c>
      <c r="T36">
        <v>0.11169999999999999</v>
      </c>
      <c r="U36">
        <v>-0.23652000000000001</v>
      </c>
      <c r="V36">
        <v>-5.1418999999999999E-2</v>
      </c>
      <c r="W36" s="27">
        <f t="shared" si="3"/>
        <v>1.3200661075960321E-3</v>
      </c>
      <c r="AB36" s="37">
        <v>0.92303199999999996</v>
      </c>
      <c r="AC36" s="37">
        <v>0.41576999999999997</v>
      </c>
      <c r="AD36" s="37">
        <v>0.92303199999999996</v>
      </c>
    </row>
    <row r="37" spans="1:30" x14ac:dyDescent="0.2">
      <c r="A37">
        <v>59</v>
      </c>
      <c r="B37" t="s">
        <v>4</v>
      </c>
      <c r="C37" t="s">
        <v>73</v>
      </c>
      <c r="D37" t="s">
        <v>8</v>
      </c>
      <c r="E37" s="29" t="s">
        <v>64</v>
      </c>
      <c r="F37" s="29" t="s">
        <v>60</v>
      </c>
      <c r="G37" s="11">
        <v>-0.35436533834009998</v>
      </c>
      <c r="H37" s="3">
        <v>-0.29432106138620001</v>
      </c>
      <c r="I37" s="12">
        <v>8.6258649367859999E-2</v>
      </c>
      <c r="J37" s="11">
        <v>-0.3550142377396</v>
      </c>
      <c r="K37" s="3">
        <v>-0.29850731058710001</v>
      </c>
      <c r="L37" s="12">
        <v>8.8913381100890004E-2</v>
      </c>
      <c r="M37" s="11">
        <v>-0.35592485630179999</v>
      </c>
      <c r="N37" s="3">
        <v>-0.30316024921489998</v>
      </c>
      <c r="O37" s="12">
        <v>9.1978424302699993E-2</v>
      </c>
      <c r="P37" s="3">
        <v>-5.1983932099999998E-2</v>
      </c>
      <c r="Q37" s="3">
        <v>-0.294639594</v>
      </c>
      <c r="R37" s="3">
        <v>0.19065916399999999</v>
      </c>
      <c r="S37" s="3">
        <f t="shared" si="2"/>
        <v>-0.15596436210000003</v>
      </c>
      <c r="T37">
        <v>0.11169999999999999</v>
      </c>
      <c r="U37">
        <v>5.1418999999999999E-2</v>
      </c>
      <c r="V37">
        <v>0.23652000000000001</v>
      </c>
      <c r="W37" s="27">
        <f t="shared" si="3"/>
        <v>1.3200661075960319E-3</v>
      </c>
      <c r="AB37" s="37">
        <v>7.6967999999999995E-2</v>
      </c>
      <c r="AC37" s="37">
        <v>7.6967999999999995E-2</v>
      </c>
      <c r="AD37" s="37">
        <v>0.41576999999999997</v>
      </c>
    </row>
    <row r="38" spans="1:30" x14ac:dyDescent="0.2">
      <c r="A38">
        <v>63</v>
      </c>
      <c r="B38" t="s">
        <v>6</v>
      </c>
      <c r="C38" t="s">
        <v>73</v>
      </c>
      <c r="D38" t="s">
        <v>8</v>
      </c>
      <c r="E38" s="29" t="s">
        <v>64</v>
      </c>
      <c r="F38" s="29" t="s">
        <v>62</v>
      </c>
      <c r="G38" s="11">
        <v>-0.35436533834009998</v>
      </c>
      <c r="H38" s="3">
        <v>0.29432106138620001</v>
      </c>
      <c r="I38" s="12">
        <v>-8.6258649367859999E-2</v>
      </c>
      <c r="J38" s="11">
        <v>-0.3550142377396</v>
      </c>
      <c r="K38" s="3">
        <v>0.29850731058710001</v>
      </c>
      <c r="L38" s="12">
        <v>-8.8913381100890004E-2</v>
      </c>
      <c r="M38" s="11">
        <v>-0.35592485630179999</v>
      </c>
      <c r="N38" s="3">
        <v>0.30316024921489998</v>
      </c>
      <c r="O38" s="12">
        <v>-9.1978424302699993E-2</v>
      </c>
      <c r="P38" s="3">
        <v>-5.1983932099999998E-2</v>
      </c>
      <c r="Q38" s="3">
        <v>0.294639594</v>
      </c>
      <c r="R38" s="3">
        <v>-0.19065916399999999</v>
      </c>
      <c r="S38" s="3">
        <f t="shared" si="2"/>
        <v>5.1996497900000022E-2</v>
      </c>
      <c r="T38">
        <v>0.11169999999999999</v>
      </c>
      <c r="U38">
        <v>-5.1418999999999999E-2</v>
      </c>
      <c r="V38">
        <v>-0.23652000000000001</v>
      </c>
      <c r="W38" s="27">
        <f t="shared" si="3"/>
        <v>1.3200661075960319E-3</v>
      </c>
      <c r="AB38" s="37">
        <v>0.41576999999999997</v>
      </c>
      <c r="AC38" s="37">
        <v>7.6967999999999995E-2</v>
      </c>
      <c r="AD38" s="37">
        <v>7.6967999999999995E-2</v>
      </c>
    </row>
    <row r="39" spans="1:30" x14ac:dyDescent="0.2">
      <c r="A39">
        <v>44</v>
      </c>
      <c r="B39" t="s">
        <v>4</v>
      </c>
      <c r="C39" t="s">
        <v>72</v>
      </c>
      <c r="D39" t="s">
        <v>8</v>
      </c>
      <c r="E39" s="29" t="s">
        <v>64</v>
      </c>
      <c r="F39" s="29" t="s">
        <v>63</v>
      </c>
      <c r="G39" s="11">
        <v>-0.12085311736109999</v>
      </c>
      <c r="H39" s="3">
        <v>-0.4960252554706</v>
      </c>
      <c r="I39" s="12">
        <v>0.1214791539434</v>
      </c>
      <c r="J39" s="11">
        <v>-0.1212948932107</v>
      </c>
      <c r="K39" s="3">
        <v>-0.49473715001090002</v>
      </c>
      <c r="L39" s="12">
        <v>0.1212948932107</v>
      </c>
      <c r="M39" s="11">
        <v>-0.12166489249820001</v>
      </c>
      <c r="N39" s="3">
        <v>-0.4936247308476</v>
      </c>
      <c r="O39" s="12">
        <v>0.1209889952505</v>
      </c>
      <c r="P39" s="3">
        <v>-2.7059171199999999E-2</v>
      </c>
      <c r="Q39" s="3">
        <v>8.0017487400000004E-2</v>
      </c>
      <c r="R39" s="3">
        <v>-1.6338623100000001E-2</v>
      </c>
      <c r="S39" s="3">
        <f t="shared" si="2"/>
        <v>3.6619693100000003E-2</v>
      </c>
      <c r="T39">
        <v>0.93530000000000002</v>
      </c>
      <c r="U39">
        <v>0.44242999999999999</v>
      </c>
      <c r="V39">
        <v>0.3589</v>
      </c>
      <c r="W39" s="27">
        <f t="shared" si="3"/>
        <v>2.3131823730612725E-4</v>
      </c>
      <c r="AB39" s="37">
        <v>0.92303199999999996</v>
      </c>
      <c r="AC39" s="37">
        <v>0.92303199999999996</v>
      </c>
      <c r="AD39" s="37">
        <v>0.41576999999999997</v>
      </c>
    </row>
    <row r="40" spans="1:30" x14ac:dyDescent="0.2">
      <c r="A40">
        <v>46</v>
      </c>
      <c r="B40" t="s">
        <v>6</v>
      </c>
      <c r="C40" t="s">
        <v>72</v>
      </c>
      <c r="D40" t="s">
        <v>8</v>
      </c>
      <c r="E40" s="29" t="s">
        <v>64</v>
      </c>
      <c r="F40" s="29" t="s">
        <v>61</v>
      </c>
      <c r="G40" s="11">
        <v>-0.12085311736109999</v>
      </c>
      <c r="H40" s="3">
        <v>0.4960252554706</v>
      </c>
      <c r="I40" s="12">
        <v>-0.1214791539434</v>
      </c>
      <c r="J40" s="11">
        <v>-0.1212948932107</v>
      </c>
      <c r="K40" s="3">
        <v>0.49473715001090002</v>
      </c>
      <c r="L40" s="12">
        <v>-0.1212948932107</v>
      </c>
      <c r="M40" s="11">
        <v>-0.12166489249820001</v>
      </c>
      <c r="N40" s="3">
        <v>0.4936247308476</v>
      </c>
      <c r="O40" s="12">
        <v>-0.1209889952505</v>
      </c>
      <c r="P40" s="3">
        <v>-2.7059171199999999E-2</v>
      </c>
      <c r="Q40" s="3">
        <v>-8.0017487400000004E-2</v>
      </c>
      <c r="R40" s="3">
        <v>1.6338623100000001E-2</v>
      </c>
      <c r="S40" s="3">
        <f t="shared" si="2"/>
        <v>-9.0738035499999994E-2</v>
      </c>
      <c r="T40">
        <v>0.93530000000000002</v>
      </c>
      <c r="U40">
        <v>-0.44242999999999999</v>
      </c>
      <c r="V40">
        <v>-0.3589</v>
      </c>
      <c r="W40" s="27">
        <f t="shared" si="3"/>
        <v>2.3131823730612725E-4</v>
      </c>
      <c r="AB40" s="37">
        <v>0.58423000000000003</v>
      </c>
      <c r="AC40" s="37">
        <v>7.6967999999999995E-2</v>
      </c>
      <c r="AD40" s="37">
        <v>0.92303199999999996</v>
      </c>
    </row>
    <row r="41" spans="1:30" x14ac:dyDescent="0.2">
      <c r="A41">
        <v>49</v>
      </c>
      <c r="B41" t="s">
        <v>6</v>
      </c>
      <c r="C41" t="s">
        <v>72</v>
      </c>
      <c r="D41" t="s">
        <v>8</v>
      </c>
      <c r="E41" s="29" t="s">
        <v>59</v>
      </c>
      <c r="F41" s="29" t="s">
        <v>62</v>
      </c>
      <c r="G41" s="11">
        <v>-0.12085311736109999</v>
      </c>
      <c r="H41" s="3">
        <v>-0.1214791539434</v>
      </c>
      <c r="I41" s="12">
        <v>0.4960252554706</v>
      </c>
      <c r="J41" s="11">
        <v>-0.1212948932107</v>
      </c>
      <c r="K41" s="3">
        <v>-0.1212948932107</v>
      </c>
      <c r="L41" s="12">
        <v>0.49473715001090002</v>
      </c>
      <c r="M41" s="11">
        <v>-0.12166489249820001</v>
      </c>
      <c r="N41" s="3">
        <v>-0.1209889952505</v>
      </c>
      <c r="O41" s="12">
        <v>0.4936247308476</v>
      </c>
      <c r="P41" s="3">
        <v>-2.7059171199999999E-2</v>
      </c>
      <c r="Q41" s="3">
        <v>1.6338623100000001E-2</v>
      </c>
      <c r="R41" s="3">
        <v>-8.0017487400000004E-2</v>
      </c>
      <c r="S41" s="3">
        <f t="shared" si="2"/>
        <v>-9.0738035500000008E-2</v>
      </c>
      <c r="T41">
        <v>0.93530000000000002</v>
      </c>
      <c r="U41">
        <v>-0.3589</v>
      </c>
      <c r="V41">
        <v>-0.44242999999999999</v>
      </c>
      <c r="W41" s="27">
        <f t="shared" si="3"/>
        <v>2.3131823730612717E-4</v>
      </c>
      <c r="AB41" s="37">
        <v>7.6967999999999995E-2</v>
      </c>
      <c r="AC41" s="37">
        <v>0.92303199999999996</v>
      </c>
      <c r="AD41" s="37">
        <v>0.58423000000000003</v>
      </c>
    </row>
    <row r="42" spans="1:30" x14ac:dyDescent="0.2">
      <c r="A42">
        <v>53</v>
      </c>
      <c r="B42" t="s">
        <v>6</v>
      </c>
      <c r="C42" t="s">
        <v>72</v>
      </c>
      <c r="D42" t="s">
        <v>8</v>
      </c>
      <c r="E42" s="29" t="s">
        <v>59</v>
      </c>
      <c r="F42" s="29" t="s">
        <v>60</v>
      </c>
      <c r="G42" s="11">
        <v>-0.12085311736109999</v>
      </c>
      <c r="H42" s="3">
        <v>0.1214791539434</v>
      </c>
      <c r="I42" s="12">
        <v>-0.4960252554706</v>
      </c>
      <c r="J42" s="11">
        <v>-0.1212948932107</v>
      </c>
      <c r="K42" s="3">
        <v>0.1212948932107</v>
      </c>
      <c r="L42" s="12">
        <v>-0.49473715001090002</v>
      </c>
      <c r="M42" s="11">
        <v>-0.12166489249820001</v>
      </c>
      <c r="N42" s="3">
        <v>0.1209889952505</v>
      </c>
      <c r="O42" s="12">
        <v>-0.4936247308476</v>
      </c>
      <c r="P42" s="3">
        <v>-2.7059171199999999E-2</v>
      </c>
      <c r="Q42" s="3">
        <v>-1.6338623100000001E-2</v>
      </c>
      <c r="R42" s="3">
        <v>8.0017487400000004E-2</v>
      </c>
      <c r="S42" s="3">
        <f t="shared" si="2"/>
        <v>3.6619693100000003E-2</v>
      </c>
      <c r="T42">
        <v>0.93530000000000002</v>
      </c>
      <c r="U42">
        <v>0.3589</v>
      </c>
      <c r="V42">
        <v>0.44242999999999999</v>
      </c>
      <c r="W42" s="27">
        <f t="shared" si="3"/>
        <v>2.3131823730612717E-4</v>
      </c>
      <c r="AB42" s="37">
        <v>0.58423000000000003</v>
      </c>
      <c r="AC42" s="37">
        <v>0.92303199999999996</v>
      </c>
      <c r="AD42" s="37">
        <v>7.6967999999999995E-2</v>
      </c>
    </row>
    <row r="43" spans="1:30" x14ac:dyDescent="0.2">
      <c r="A43">
        <v>43</v>
      </c>
      <c r="B43" t="s">
        <v>4</v>
      </c>
      <c r="C43" t="s">
        <v>72</v>
      </c>
      <c r="D43" t="s">
        <v>8</v>
      </c>
      <c r="E43" s="29" t="s">
        <v>59</v>
      </c>
      <c r="F43" s="29" t="s">
        <v>63</v>
      </c>
      <c r="G43" s="11">
        <v>0.1216634294312</v>
      </c>
      <c r="H43" s="3">
        <v>0.4936274187186</v>
      </c>
      <c r="I43" s="12">
        <v>0.1209877857838</v>
      </c>
      <c r="J43" s="11">
        <v>0.1212948932107</v>
      </c>
      <c r="K43" s="3">
        <v>0.49473715001090002</v>
      </c>
      <c r="L43" s="12">
        <v>0.1212948932107</v>
      </c>
      <c r="M43" s="11">
        <v>0.1208492692559</v>
      </c>
      <c r="N43" s="3">
        <v>0.49602927270030001</v>
      </c>
      <c r="O43" s="12">
        <v>0.1214762250595</v>
      </c>
      <c r="P43" s="3">
        <v>-2.7138672499999999E-2</v>
      </c>
      <c r="Q43" s="3">
        <v>8.0061799399999994E-2</v>
      </c>
      <c r="R43" s="3">
        <v>1.62813092E-2</v>
      </c>
      <c r="S43" s="3">
        <f t="shared" si="2"/>
        <v>6.9204436099999989E-2</v>
      </c>
      <c r="T43">
        <v>0.93530000000000002</v>
      </c>
      <c r="U43">
        <v>0.44242999999999999</v>
      </c>
      <c r="V43">
        <v>-0.3589</v>
      </c>
      <c r="W43" s="27">
        <f t="shared" si="3"/>
        <v>2.2944884854060921E-4</v>
      </c>
      <c r="AB43" s="37">
        <v>0.92303199999999996</v>
      </c>
      <c r="AC43" s="37">
        <v>7.6967999999999995E-2</v>
      </c>
      <c r="AD43" s="37">
        <v>0.58423000000000003</v>
      </c>
    </row>
    <row r="44" spans="1:30" x14ac:dyDescent="0.2">
      <c r="A44">
        <v>45</v>
      </c>
      <c r="B44" t="s">
        <v>6</v>
      </c>
      <c r="C44" t="s">
        <v>72</v>
      </c>
      <c r="D44" t="s">
        <v>8</v>
      </c>
      <c r="E44" s="29" t="s">
        <v>59</v>
      </c>
      <c r="F44" s="29" t="s">
        <v>61</v>
      </c>
      <c r="G44" s="11">
        <v>0.1216634294312</v>
      </c>
      <c r="H44" s="3">
        <v>-0.4936274187186</v>
      </c>
      <c r="I44" s="12">
        <v>-0.1209877857838</v>
      </c>
      <c r="J44" s="11">
        <v>0.1212948932107</v>
      </c>
      <c r="K44" s="3">
        <v>-0.49473715001090002</v>
      </c>
      <c r="L44" s="12">
        <v>-0.1212948932107</v>
      </c>
      <c r="M44" s="11">
        <v>0.1208492692559</v>
      </c>
      <c r="N44" s="3">
        <v>-0.49602927270030001</v>
      </c>
      <c r="O44" s="12">
        <v>-0.1214762250595</v>
      </c>
      <c r="P44" s="3">
        <v>-2.7138672499999999E-2</v>
      </c>
      <c r="Q44" s="3">
        <v>-8.0061799399999994E-2</v>
      </c>
      <c r="R44" s="3">
        <v>-1.62813092E-2</v>
      </c>
      <c r="S44" s="3">
        <f t="shared" si="2"/>
        <v>-0.12348178109999999</v>
      </c>
      <c r="T44">
        <v>0.93530000000000002</v>
      </c>
      <c r="U44">
        <v>-0.44242999999999999</v>
      </c>
      <c r="V44">
        <v>0.3589</v>
      </c>
      <c r="W44" s="27">
        <f t="shared" si="3"/>
        <v>2.2944884854060921E-4</v>
      </c>
      <c r="AB44" s="37">
        <v>0.41576999999999997</v>
      </c>
      <c r="AC44" s="37">
        <v>0.92303199999999996</v>
      </c>
      <c r="AD44" s="37">
        <v>0.92303199999999996</v>
      </c>
    </row>
    <row r="45" spans="1:30" x14ac:dyDescent="0.2">
      <c r="A45">
        <v>47</v>
      </c>
      <c r="B45" t="s">
        <v>6</v>
      </c>
      <c r="C45" t="s">
        <v>72</v>
      </c>
      <c r="D45" t="s">
        <v>8</v>
      </c>
      <c r="E45" s="29" t="s">
        <v>64</v>
      </c>
      <c r="F45" s="29" t="s">
        <v>60</v>
      </c>
      <c r="G45" s="11">
        <v>0.1216634294312</v>
      </c>
      <c r="H45" s="3">
        <v>0.1209877857838</v>
      </c>
      <c r="I45" s="12">
        <v>0.4936274187186</v>
      </c>
      <c r="J45" s="11">
        <v>0.1212948932107</v>
      </c>
      <c r="K45" s="3">
        <v>0.1212948932107</v>
      </c>
      <c r="L45" s="12">
        <v>0.49473715001090002</v>
      </c>
      <c r="M45" s="11">
        <v>0.1208492692559</v>
      </c>
      <c r="N45" s="3">
        <v>0.1214762250595</v>
      </c>
      <c r="O45" s="12">
        <v>0.49602927270030001</v>
      </c>
      <c r="P45" s="3">
        <v>-2.7138672499999999E-2</v>
      </c>
      <c r="Q45" s="3">
        <v>1.62813092E-2</v>
      </c>
      <c r="R45" s="3">
        <v>8.0061799399999994E-2</v>
      </c>
      <c r="S45" s="3">
        <f t="shared" si="2"/>
        <v>6.9204436099999989E-2</v>
      </c>
      <c r="T45">
        <v>0.93530000000000002</v>
      </c>
      <c r="U45">
        <v>-0.3589</v>
      </c>
      <c r="V45">
        <v>0.44242999999999999</v>
      </c>
      <c r="W45" s="27">
        <f t="shared" si="3"/>
        <v>2.2944884854060916E-4</v>
      </c>
      <c r="AB45" s="37">
        <v>0.121295</v>
      </c>
      <c r="AC45" s="37">
        <v>0.49473699999999998</v>
      </c>
      <c r="AD45" s="37">
        <v>0.121295</v>
      </c>
    </row>
    <row r="46" spans="1:30" ht="17" customHeight="1" x14ac:dyDescent="0.2">
      <c r="A46">
        <v>51</v>
      </c>
      <c r="B46" t="s">
        <v>6</v>
      </c>
      <c r="C46" t="s">
        <v>72</v>
      </c>
      <c r="D46" t="s">
        <v>8</v>
      </c>
      <c r="E46" s="29" t="s">
        <v>64</v>
      </c>
      <c r="F46" s="29" t="s">
        <v>62</v>
      </c>
      <c r="G46" s="11">
        <v>0.1216634294312</v>
      </c>
      <c r="H46" s="3">
        <v>-0.1209877857838</v>
      </c>
      <c r="I46" s="12">
        <v>-0.4936274187186</v>
      </c>
      <c r="J46" s="11">
        <v>0.1212948932107</v>
      </c>
      <c r="K46" s="3">
        <v>-0.1212948932107</v>
      </c>
      <c r="L46" s="12">
        <v>-0.49473715001090002</v>
      </c>
      <c r="M46" s="11">
        <v>0.1208492692559</v>
      </c>
      <c r="N46" s="3">
        <v>-0.1214762250595</v>
      </c>
      <c r="O46" s="12">
        <v>-0.49602927270030001</v>
      </c>
      <c r="P46" s="3">
        <v>-2.7138672499999999E-2</v>
      </c>
      <c r="Q46" s="3">
        <v>-1.62813092E-2</v>
      </c>
      <c r="R46" s="3">
        <v>-8.0061799399999994E-2</v>
      </c>
      <c r="S46" s="3">
        <f t="shared" si="2"/>
        <v>-0.12348178109999999</v>
      </c>
      <c r="T46">
        <v>0.93530000000000002</v>
      </c>
      <c r="U46">
        <v>0.3589</v>
      </c>
      <c r="V46">
        <v>-0.44242999999999999</v>
      </c>
      <c r="W46" s="27">
        <f t="shared" si="3"/>
        <v>2.2944884854060916E-4</v>
      </c>
      <c r="AB46" s="37">
        <v>0.87870000000000004</v>
      </c>
      <c r="AC46" s="37">
        <v>0.50526000000000004</v>
      </c>
      <c r="AD46" s="37">
        <v>0.12129</v>
      </c>
    </row>
    <row r="47" spans="1:30" ht="18" customHeight="1" x14ac:dyDescent="0.2">
      <c r="A47">
        <v>79</v>
      </c>
      <c r="B47" t="s">
        <v>4</v>
      </c>
      <c r="C47" t="s">
        <v>5</v>
      </c>
      <c r="D47" t="s">
        <v>5</v>
      </c>
      <c r="E47" s="29" t="s">
        <v>59</v>
      </c>
      <c r="F47" s="29" t="s">
        <v>63</v>
      </c>
      <c r="G47" s="11">
        <v>-0.2485913289377</v>
      </c>
      <c r="H47" s="3">
        <v>0.12544000213180001</v>
      </c>
      <c r="I47" s="12">
        <v>-0.35780587837290001</v>
      </c>
      <c r="J47" s="11">
        <v>-0.24868610008940001</v>
      </c>
      <c r="K47" s="3">
        <v>0.12644192487209999</v>
      </c>
      <c r="L47" s="12">
        <v>-0.36322012718640001</v>
      </c>
      <c r="M47" s="11">
        <v>-0.24929255147259999</v>
      </c>
      <c r="N47" s="3">
        <v>0.1281652624703</v>
      </c>
      <c r="O47" s="12">
        <v>-0.3692132687145</v>
      </c>
      <c r="P47" s="3">
        <v>-2.33740845E-2</v>
      </c>
      <c r="Q47" s="3">
        <v>9.0842011299999997E-2</v>
      </c>
      <c r="R47" s="3">
        <v>-0.38024634499999999</v>
      </c>
      <c r="S47" s="3">
        <f t="shared" si="2"/>
        <v>-0.31277841819999996</v>
      </c>
      <c r="T47">
        <v>4.6211000000000002E-2</v>
      </c>
      <c r="U47">
        <v>-7.3500999999999997E-2</v>
      </c>
      <c r="V47">
        <v>8.8389000000000002E-3</v>
      </c>
      <c r="W47" s="27">
        <f t="shared" si="3"/>
        <v>-6.08028064979375E-4</v>
      </c>
      <c r="AB47" s="37">
        <v>0.12129</v>
      </c>
      <c r="AC47" s="37">
        <v>0.50526000000000004</v>
      </c>
      <c r="AD47" s="37">
        <v>0.87870999999999999</v>
      </c>
    </row>
    <row r="48" spans="1:30" x14ac:dyDescent="0.2">
      <c r="A48">
        <v>81</v>
      </c>
      <c r="B48" t="s">
        <v>6</v>
      </c>
      <c r="C48" t="s">
        <v>5</v>
      </c>
      <c r="D48" t="s">
        <v>5</v>
      </c>
      <c r="E48" s="29" t="s">
        <v>59</v>
      </c>
      <c r="F48" s="29" t="s">
        <v>61</v>
      </c>
      <c r="G48" s="11">
        <v>-0.2485913289377</v>
      </c>
      <c r="H48" s="3">
        <v>-0.12544000213180001</v>
      </c>
      <c r="I48" s="12">
        <v>0.35780587837290001</v>
      </c>
      <c r="J48" s="11">
        <v>-0.24868610008940001</v>
      </c>
      <c r="K48" s="3">
        <v>-0.12644192487209999</v>
      </c>
      <c r="L48" s="12">
        <v>0.36322012718640001</v>
      </c>
      <c r="M48" s="11">
        <v>-0.24929255147259999</v>
      </c>
      <c r="N48" s="3">
        <v>-0.1281652624703</v>
      </c>
      <c r="O48" s="12">
        <v>0.3692132687145</v>
      </c>
      <c r="P48" s="3">
        <v>-2.33740845E-2</v>
      </c>
      <c r="Q48" s="3">
        <v>-9.0842011299999997E-2</v>
      </c>
      <c r="R48" s="3">
        <v>0.38024634499999999</v>
      </c>
      <c r="S48" s="3">
        <f t="shared" si="2"/>
        <v>0.26603024919999996</v>
      </c>
      <c r="T48">
        <v>4.6211000000000002E-2</v>
      </c>
      <c r="U48">
        <v>7.3500999999999997E-2</v>
      </c>
      <c r="V48">
        <v>-8.8389000000000002E-3</v>
      </c>
      <c r="W48" s="27">
        <f t="shared" si="3"/>
        <v>-6.08028064979375E-4</v>
      </c>
      <c r="AB48" s="37">
        <v>0.87870499999999996</v>
      </c>
      <c r="AC48" s="37">
        <v>0.49473699999999998</v>
      </c>
      <c r="AD48" s="37">
        <v>0.87870499999999996</v>
      </c>
    </row>
    <row r="49" spans="1:30" x14ac:dyDescent="0.2">
      <c r="A49">
        <v>95</v>
      </c>
      <c r="B49" t="s">
        <v>6</v>
      </c>
      <c r="C49" t="s">
        <v>5</v>
      </c>
      <c r="D49" t="s">
        <v>5</v>
      </c>
      <c r="E49" s="29" t="s">
        <v>64</v>
      </c>
      <c r="F49" s="29" t="s">
        <v>60</v>
      </c>
      <c r="G49" s="11">
        <v>-0.2485913289377</v>
      </c>
      <c r="H49" s="3">
        <v>-0.35780587837290001</v>
      </c>
      <c r="I49" s="12">
        <v>0.12544000213180001</v>
      </c>
      <c r="J49" s="11">
        <v>-0.24868610008940001</v>
      </c>
      <c r="K49" s="3">
        <v>-0.36322012718640001</v>
      </c>
      <c r="L49" s="12">
        <v>0.12644192487209999</v>
      </c>
      <c r="M49" s="11">
        <v>-0.24929255147259999</v>
      </c>
      <c r="N49" s="3">
        <v>-0.3692132687145</v>
      </c>
      <c r="O49" s="12">
        <v>0.1281652624703</v>
      </c>
      <c r="P49" s="3">
        <v>-2.33740845E-2</v>
      </c>
      <c r="Q49" s="3">
        <v>-0.38024634499999999</v>
      </c>
      <c r="R49" s="3">
        <v>9.0842011299999997E-2</v>
      </c>
      <c r="S49" s="3">
        <f t="shared" si="2"/>
        <v>-0.31277841819999996</v>
      </c>
      <c r="T49">
        <v>4.6211000000000002E-2</v>
      </c>
      <c r="U49">
        <v>8.8389000000000002E-3</v>
      </c>
      <c r="V49">
        <v>-7.3500999999999997E-2</v>
      </c>
      <c r="W49" s="27">
        <f t="shared" si="3"/>
        <v>-6.08028064979375E-4</v>
      </c>
      <c r="AB49" s="37">
        <v>0.121295</v>
      </c>
      <c r="AC49" s="37">
        <v>0.121295</v>
      </c>
      <c r="AD49" s="37">
        <v>0.49473699999999998</v>
      </c>
    </row>
    <row r="50" spans="1:30" x14ac:dyDescent="0.2">
      <c r="A50">
        <v>101</v>
      </c>
      <c r="B50" t="s">
        <v>6</v>
      </c>
      <c r="C50" t="s">
        <v>5</v>
      </c>
      <c r="D50" t="s">
        <v>5</v>
      </c>
      <c r="E50" s="29" t="s">
        <v>64</v>
      </c>
      <c r="F50" s="29" t="s">
        <v>62</v>
      </c>
      <c r="G50" s="11">
        <v>-0.2485913289377</v>
      </c>
      <c r="H50" s="3">
        <v>0.35780587837290001</v>
      </c>
      <c r="I50" s="12">
        <v>-0.12544000213180001</v>
      </c>
      <c r="J50" s="11">
        <v>-0.24868610008940001</v>
      </c>
      <c r="K50" s="3">
        <v>0.36322012718640001</v>
      </c>
      <c r="L50" s="12">
        <v>-0.12644192487209999</v>
      </c>
      <c r="M50" s="11">
        <v>-0.24929255147259999</v>
      </c>
      <c r="N50" s="3">
        <v>0.3692132687145</v>
      </c>
      <c r="O50" s="12">
        <v>-0.1281652624703</v>
      </c>
      <c r="P50" s="3">
        <v>-2.33740845E-2</v>
      </c>
      <c r="Q50" s="3">
        <v>0.38024634499999999</v>
      </c>
      <c r="R50" s="3">
        <v>-9.0842011299999997E-2</v>
      </c>
      <c r="S50" s="3">
        <f t="shared" si="2"/>
        <v>0.26603024919999996</v>
      </c>
      <c r="T50">
        <v>4.6211000000000002E-2</v>
      </c>
      <c r="U50">
        <v>-8.8389000000000002E-3</v>
      </c>
      <c r="V50">
        <v>7.3500999999999997E-2</v>
      </c>
      <c r="W50" s="27">
        <f t="shared" si="3"/>
        <v>-6.08028064979375E-4</v>
      </c>
      <c r="AB50" s="37">
        <v>0.49473699999999998</v>
      </c>
      <c r="AC50" s="37">
        <v>0.121295</v>
      </c>
      <c r="AD50" s="37">
        <v>0.121295</v>
      </c>
    </row>
    <row r="51" spans="1:30" x14ac:dyDescent="0.2">
      <c r="A51" s="20">
        <v>80</v>
      </c>
      <c r="B51" t="s">
        <v>4</v>
      </c>
      <c r="C51" t="s">
        <v>5</v>
      </c>
      <c r="D51" t="s">
        <v>5</v>
      </c>
      <c r="E51" s="29" t="s">
        <v>64</v>
      </c>
      <c r="F51" s="29" t="s">
        <v>63</v>
      </c>
      <c r="G51" s="11">
        <v>0.2493019287164</v>
      </c>
      <c r="H51" s="3">
        <v>-0.12817626473829999</v>
      </c>
      <c r="I51" s="12">
        <v>-0.36922339826380002</v>
      </c>
      <c r="J51" s="11">
        <v>0.24868610008940001</v>
      </c>
      <c r="K51" s="3">
        <v>-0.12644192487209999</v>
      </c>
      <c r="L51" s="12">
        <v>-0.36322012718640001</v>
      </c>
      <c r="M51" s="11">
        <v>0.24859869218639999</v>
      </c>
      <c r="N51" s="3">
        <v>-0.1254472904292</v>
      </c>
      <c r="O51" s="12">
        <v>-0.35781396138159999</v>
      </c>
      <c r="P51" s="3">
        <v>-2.3441217699999999E-2</v>
      </c>
      <c r="Q51" s="3">
        <v>9.0965810300000005E-2</v>
      </c>
      <c r="R51" s="3">
        <v>0.38031456299999999</v>
      </c>
      <c r="S51" s="3">
        <f t="shared" si="2"/>
        <v>0.44783915559999998</v>
      </c>
      <c r="T51">
        <v>4.6211000000000002E-2</v>
      </c>
      <c r="U51">
        <v>-7.3500999999999997E-2</v>
      </c>
      <c r="V51">
        <v>-8.8389000000000002E-3</v>
      </c>
      <c r="W51" s="27">
        <f t="shared" si="3"/>
        <v>-6.0872832676493174E-4</v>
      </c>
      <c r="AB51" s="37">
        <v>0.87870499999999996</v>
      </c>
      <c r="AC51" s="37">
        <v>0.87870499999999996</v>
      </c>
      <c r="AD51" s="37">
        <v>0.49473699999999998</v>
      </c>
    </row>
    <row r="52" spans="1:30" x14ac:dyDescent="0.2">
      <c r="A52" s="20">
        <v>82</v>
      </c>
      <c r="B52" t="s">
        <v>6</v>
      </c>
      <c r="C52" t="s">
        <v>5</v>
      </c>
      <c r="D52" t="s">
        <v>5</v>
      </c>
      <c r="E52" s="29" t="s">
        <v>64</v>
      </c>
      <c r="F52" s="29" t="s">
        <v>61</v>
      </c>
      <c r="G52" s="11">
        <v>0.2493019287164</v>
      </c>
      <c r="H52" s="3">
        <v>0.12817626473829999</v>
      </c>
      <c r="I52" s="12">
        <v>0.36922339826380002</v>
      </c>
      <c r="J52" s="11">
        <v>0.24868610008940001</v>
      </c>
      <c r="K52" s="3">
        <v>0.12644192487209999</v>
      </c>
      <c r="L52" s="12">
        <v>0.36322012718640001</v>
      </c>
      <c r="M52" s="11">
        <v>0.24859869218639999</v>
      </c>
      <c r="N52" s="3">
        <v>0.1254472904292</v>
      </c>
      <c r="O52" s="12">
        <v>0.35781396138159999</v>
      </c>
      <c r="P52" s="3">
        <v>-2.3441217699999999E-2</v>
      </c>
      <c r="Q52" s="3">
        <v>-9.0965810300000005E-2</v>
      </c>
      <c r="R52" s="3">
        <v>-0.38031456299999999</v>
      </c>
      <c r="S52" s="3">
        <f t="shared" si="2"/>
        <v>-0.49472159100000002</v>
      </c>
      <c r="T52">
        <v>4.6211000000000002E-2</v>
      </c>
      <c r="U52">
        <v>7.3500999999999997E-2</v>
      </c>
      <c r="V52">
        <v>8.8389000000000002E-3</v>
      </c>
      <c r="W52" s="27">
        <f t="shared" si="3"/>
        <v>-6.0872832676493174E-4</v>
      </c>
      <c r="AB52" s="37">
        <v>0.50526000000000004</v>
      </c>
      <c r="AC52" s="37">
        <v>0.12129</v>
      </c>
      <c r="AD52" s="37">
        <v>0.87870999999999999</v>
      </c>
    </row>
    <row r="53" spans="1:30" x14ac:dyDescent="0.2">
      <c r="A53" s="20">
        <v>97</v>
      </c>
      <c r="B53" t="s">
        <v>6</v>
      </c>
      <c r="C53" t="s">
        <v>5</v>
      </c>
      <c r="D53" t="s">
        <v>5</v>
      </c>
      <c r="E53" s="29" t="s">
        <v>59</v>
      </c>
      <c r="F53" s="29" t="s">
        <v>62</v>
      </c>
      <c r="G53" s="11">
        <v>0.2493019287164</v>
      </c>
      <c r="H53" s="3">
        <v>0.36922339826380002</v>
      </c>
      <c r="I53" s="12">
        <v>0.12817626473829999</v>
      </c>
      <c r="J53" s="11">
        <v>0.24868610008940001</v>
      </c>
      <c r="K53" s="3">
        <v>0.36322012718640001</v>
      </c>
      <c r="L53" s="12">
        <v>0.12644192487209999</v>
      </c>
      <c r="M53" s="11">
        <v>0.24859869218639999</v>
      </c>
      <c r="N53" s="3">
        <v>0.35781396138159999</v>
      </c>
      <c r="O53" s="12">
        <v>0.1254472904292</v>
      </c>
      <c r="P53" s="3">
        <v>-2.3441217699999999E-2</v>
      </c>
      <c r="Q53" s="3">
        <v>-0.38031456299999999</v>
      </c>
      <c r="R53" s="3">
        <v>-9.0965810300000005E-2</v>
      </c>
      <c r="S53" s="3">
        <f t="shared" si="2"/>
        <v>-0.49472159100000002</v>
      </c>
      <c r="T53">
        <v>4.6211000000000002E-2</v>
      </c>
      <c r="U53">
        <v>8.8389000000000002E-3</v>
      </c>
      <c r="V53">
        <v>7.3500999999999997E-2</v>
      </c>
      <c r="W53" s="27">
        <f t="shared" si="3"/>
        <v>-6.0872832676493174E-4</v>
      </c>
      <c r="AB53" s="37">
        <v>0.12129</v>
      </c>
      <c r="AC53" s="37">
        <v>0.87870999999999999</v>
      </c>
      <c r="AD53" s="37">
        <v>0.50526000000000004</v>
      </c>
    </row>
    <row r="54" spans="1:30" x14ac:dyDescent="0.2">
      <c r="A54" s="20">
        <v>99</v>
      </c>
      <c r="B54" t="s">
        <v>6</v>
      </c>
      <c r="C54" t="s">
        <v>5</v>
      </c>
      <c r="D54" t="s">
        <v>5</v>
      </c>
      <c r="E54" s="29" t="s">
        <v>59</v>
      </c>
      <c r="F54" s="29" t="s">
        <v>60</v>
      </c>
      <c r="G54" s="11">
        <v>0.2493019287164</v>
      </c>
      <c r="H54" s="3">
        <v>-0.36922339826380002</v>
      </c>
      <c r="I54" s="12">
        <v>-0.12817626473829999</v>
      </c>
      <c r="J54" s="11">
        <v>0.24868610008940001</v>
      </c>
      <c r="K54" s="3">
        <v>-0.36322012718640001</v>
      </c>
      <c r="L54" s="12">
        <v>-0.12644192487209999</v>
      </c>
      <c r="M54" s="11">
        <v>0.24859869218639999</v>
      </c>
      <c r="N54" s="3">
        <v>-0.35781396138159999</v>
      </c>
      <c r="O54" s="12">
        <v>-0.1254472904292</v>
      </c>
      <c r="P54" s="3">
        <v>-2.3441217699999999E-2</v>
      </c>
      <c r="Q54" s="3">
        <v>0.38031456299999999</v>
      </c>
      <c r="R54" s="3">
        <v>9.0965810300000005E-2</v>
      </c>
      <c r="S54" s="3">
        <f t="shared" si="2"/>
        <v>0.44783915559999998</v>
      </c>
      <c r="T54">
        <v>4.6211000000000002E-2</v>
      </c>
      <c r="U54">
        <v>-8.8389000000000002E-3</v>
      </c>
      <c r="V54">
        <v>-7.3500999999999997E-2</v>
      </c>
      <c r="W54" s="27">
        <f t="shared" si="3"/>
        <v>-6.0872832676493174E-4</v>
      </c>
      <c r="AB54" s="37">
        <v>0.50526000000000004</v>
      </c>
      <c r="AC54" s="37">
        <v>0.87870999999999999</v>
      </c>
      <c r="AD54" s="37">
        <v>0.12129</v>
      </c>
    </row>
    <row r="55" spans="1:30" x14ac:dyDescent="0.2">
      <c r="A55">
        <v>83</v>
      </c>
      <c r="B55" t="s">
        <v>4</v>
      </c>
      <c r="C55" t="s">
        <v>5</v>
      </c>
      <c r="D55" t="s">
        <v>5</v>
      </c>
      <c r="E55" s="29" t="s">
        <v>64</v>
      </c>
      <c r="F55" s="29" t="s">
        <v>60</v>
      </c>
      <c r="G55" s="11">
        <v>-0.36227472783850001</v>
      </c>
      <c r="H55" s="3">
        <v>-0.24259156970750001</v>
      </c>
      <c r="I55" s="12">
        <v>0.1227348895344</v>
      </c>
      <c r="J55" s="11">
        <v>-0.36322012718640001</v>
      </c>
      <c r="K55" s="3">
        <v>-0.24868610008940001</v>
      </c>
      <c r="L55" s="12">
        <v>0.12644192487209999</v>
      </c>
      <c r="M55" s="11">
        <v>-0.36450062091419999</v>
      </c>
      <c r="N55" s="3">
        <v>-0.2554192519108</v>
      </c>
      <c r="O55" s="12">
        <v>0.1306359463914</v>
      </c>
      <c r="P55" s="3">
        <v>-7.4196435899999996E-2</v>
      </c>
      <c r="Q55" s="3">
        <v>-0.42758940699999998</v>
      </c>
      <c r="R55" s="3">
        <v>0.26336856199999997</v>
      </c>
      <c r="S55" s="3">
        <f t="shared" si="2"/>
        <v>-0.23841728089999997</v>
      </c>
      <c r="T55">
        <v>0.11465</v>
      </c>
      <c r="U55">
        <v>5.4423000000000004E-4</v>
      </c>
      <c r="V55">
        <v>-1.2840000000000001E-2</v>
      </c>
      <c r="W55" s="27">
        <f t="shared" si="3"/>
        <v>-6.6287504882982077E-4</v>
      </c>
      <c r="AB55" s="37">
        <v>0.87870000000000004</v>
      </c>
      <c r="AC55" s="37">
        <v>0.12129</v>
      </c>
      <c r="AD55" s="37">
        <v>0.50526000000000004</v>
      </c>
    </row>
    <row r="56" spans="1:30" x14ac:dyDescent="0.2">
      <c r="A56">
        <v>87</v>
      </c>
      <c r="B56" t="s">
        <v>6</v>
      </c>
      <c r="C56" t="s">
        <v>5</v>
      </c>
      <c r="D56" t="s">
        <v>5</v>
      </c>
      <c r="E56" s="29" t="s">
        <v>64</v>
      </c>
      <c r="F56" s="29" t="s">
        <v>62</v>
      </c>
      <c r="G56" s="11">
        <v>-0.36227472783850001</v>
      </c>
      <c r="H56" s="3">
        <v>0.24259156970750001</v>
      </c>
      <c r="I56" s="12">
        <v>-0.1227348895344</v>
      </c>
      <c r="J56" s="11">
        <v>-0.36322012718640001</v>
      </c>
      <c r="K56" s="3">
        <v>0.24868610008940001</v>
      </c>
      <c r="L56" s="12">
        <v>-0.12644192487209999</v>
      </c>
      <c r="M56" s="11">
        <v>-0.36450062091419999</v>
      </c>
      <c r="N56" s="3">
        <v>0.2554192519108</v>
      </c>
      <c r="O56" s="12">
        <v>-0.1306359463914</v>
      </c>
      <c r="P56" s="3">
        <v>-7.4196435899999996E-2</v>
      </c>
      <c r="Q56" s="3">
        <v>0.42758940699999998</v>
      </c>
      <c r="R56" s="3">
        <v>-0.26336856199999997</v>
      </c>
      <c r="S56" s="3">
        <f t="shared" si="2"/>
        <v>9.0024409100000036E-2</v>
      </c>
      <c r="T56">
        <v>0.11465</v>
      </c>
      <c r="U56">
        <v>-5.4423000000000004E-4</v>
      </c>
      <c r="V56">
        <v>1.2840000000000001E-2</v>
      </c>
      <c r="W56" s="27">
        <f t="shared" si="3"/>
        <v>-6.6287504882982077E-4</v>
      </c>
      <c r="AB56" s="37">
        <v>0.49473699999999998</v>
      </c>
      <c r="AC56" s="37">
        <v>0.87870499999999996</v>
      </c>
      <c r="AD56" s="37">
        <v>0.87870499999999996</v>
      </c>
    </row>
    <row r="57" spans="1:30" x14ac:dyDescent="0.2">
      <c r="A57">
        <v>96</v>
      </c>
      <c r="B57" t="s">
        <v>6</v>
      </c>
      <c r="C57" t="s">
        <v>5</v>
      </c>
      <c r="D57" t="s">
        <v>5</v>
      </c>
      <c r="E57" s="29" t="s">
        <v>59</v>
      </c>
      <c r="F57" s="29" t="s">
        <v>63</v>
      </c>
      <c r="G57" s="11">
        <v>-0.36227472783850001</v>
      </c>
      <c r="H57" s="3">
        <v>0.1227348895344</v>
      </c>
      <c r="I57" s="12">
        <v>-0.24259156970750001</v>
      </c>
      <c r="J57" s="11">
        <v>-0.36322012718640001</v>
      </c>
      <c r="K57" s="3">
        <v>0.12644192487209999</v>
      </c>
      <c r="L57" s="12">
        <v>-0.24868610008940001</v>
      </c>
      <c r="M57" s="11">
        <v>-0.36450062091419999</v>
      </c>
      <c r="N57" s="3">
        <v>0.1306359463914</v>
      </c>
      <c r="O57" s="12">
        <v>-0.2554192519108</v>
      </c>
      <c r="P57" s="3">
        <v>-7.4196435899999996E-2</v>
      </c>
      <c r="Q57" s="3">
        <v>0.26336856199999997</v>
      </c>
      <c r="R57" s="3">
        <v>-0.42758940699999998</v>
      </c>
      <c r="S57" s="3">
        <f t="shared" si="2"/>
        <v>-0.2384172809</v>
      </c>
      <c r="T57">
        <v>0.11465</v>
      </c>
      <c r="U57">
        <v>-1.2840000000000001E-2</v>
      </c>
      <c r="V57">
        <v>5.4423000000000004E-4</v>
      </c>
      <c r="W57" s="27">
        <f t="shared" si="3"/>
        <v>-6.6287504882982077E-4</v>
      </c>
      <c r="AB57" s="37">
        <v>0.20149300000000001</v>
      </c>
      <c r="AC57" s="37">
        <v>0.58891300000000002</v>
      </c>
      <c r="AD57" s="37">
        <v>0.144986</v>
      </c>
    </row>
    <row r="58" spans="1:30" x14ac:dyDescent="0.2">
      <c r="A58">
        <v>98</v>
      </c>
      <c r="B58" t="s">
        <v>6</v>
      </c>
      <c r="C58" t="s">
        <v>5</v>
      </c>
      <c r="D58" t="s">
        <v>5</v>
      </c>
      <c r="E58" s="29" t="s">
        <v>59</v>
      </c>
      <c r="F58" s="29" t="s">
        <v>61</v>
      </c>
      <c r="G58" s="11">
        <v>-0.36227472783850001</v>
      </c>
      <c r="H58" s="3">
        <v>-0.1227348895344</v>
      </c>
      <c r="I58" s="12">
        <v>0.24259156970750001</v>
      </c>
      <c r="J58" s="11">
        <v>-0.36322012718640001</v>
      </c>
      <c r="K58" s="3">
        <v>-0.12644192487209999</v>
      </c>
      <c r="L58" s="12">
        <v>0.24868610008940001</v>
      </c>
      <c r="M58" s="11">
        <v>-0.36450062091419999</v>
      </c>
      <c r="N58" s="3">
        <v>-0.1306359463914</v>
      </c>
      <c r="O58" s="12">
        <v>0.2554192519108</v>
      </c>
      <c r="P58" s="3">
        <v>-7.4196435899999996E-2</v>
      </c>
      <c r="Q58" s="3">
        <v>-0.26336856199999997</v>
      </c>
      <c r="R58" s="3">
        <v>0.42758940699999998</v>
      </c>
      <c r="S58" s="3">
        <f t="shared" si="2"/>
        <v>9.0024409100000036E-2</v>
      </c>
      <c r="T58">
        <v>0.11465</v>
      </c>
      <c r="U58">
        <v>1.2840000000000001E-2</v>
      </c>
      <c r="V58">
        <v>-5.4423000000000004E-4</v>
      </c>
      <c r="W58" s="27">
        <f t="shared" si="3"/>
        <v>-6.6287504882982077E-4</v>
      </c>
      <c r="AB58" s="37">
        <v>0.79851000000000005</v>
      </c>
      <c r="AC58" s="37">
        <v>0.41109000000000001</v>
      </c>
      <c r="AD58" s="37">
        <v>0.14499000000000001</v>
      </c>
    </row>
    <row r="59" spans="1:30" x14ac:dyDescent="0.2">
      <c r="A59" s="20">
        <v>85</v>
      </c>
      <c r="B59" t="s">
        <v>4</v>
      </c>
      <c r="C59" t="s">
        <v>5</v>
      </c>
      <c r="D59" t="s">
        <v>5</v>
      </c>
      <c r="E59" s="29" t="s">
        <v>59</v>
      </c>
      <c r="F59" s="29" t="s">
        <v>62</v>
      </c>
      <c r="G59" s="11">
        <v>0.36450941921509999</v>
      </c>
      <c r="H59" s="3">
        <v>0.25542863686079997</v>
      </c>
      <c r="I59" s="12">
        <v>0.13064520776419999</v>
      </c>
      <c r="J59" s="11">
        <v>0.36322012718640001</v>
      </c>
      <c r="K59" s="3">
        <v>0.24868610008940001</v>
      </c>
      <c r="L59" s="12">
        <v>0.12644192487209999</v>
      </c>
      <c r="M59" s="11">
        <v>0.36228315757969998</v>
      </c>
      <c r="N59" s="3">
        <v>0.2426003617767</v>
      </c>
      <c r="O59" s="12">
        <v>0.1227435854709</v>
      </c>
      <c r="P59" s="3">
        <v>-7.4208721199999994E-2</v>
      </c>
      <c r="Q59" s="3">
        <v>-0.42760916900000001</v>
      </c>
      <c r="R59" s="3">
        <v>-0.26338740999999999</v>
      </c>
      <c r="S59" s="3">
        <f t="shared" si="2"/>
        <v>-0.76520530019999999</v>
      </c>
      <c r="T59">
        <v>0.11465</v>
      </c>
      <c r="U59">
        <v>5.4423000000000004E-4</v>
      </c>
      <c r="V59">
        <v>1.2840000000000001E-2</v>
      </c>
      <c r="W59" s="27">
        <f t="shared" si="3"/>
        <v>-6.6296590092125378E-4</v>
      </c>
      <c r="AB59" s="37">
        <v>0.20149</v>
      </c>
      <c r="AC59" s="37">
        <v>0.41109000000000001</v>
      </c>
      <c r="AD59" s="37">
        <v>0.85501000000000005</v>
      </c>
    </row>
    <row r="60" spans="1:30" x14ac:dyDescent="0.2">
      <c r="A60" s="20">
        <v>89</v>
      </c>
      <c r="B60" t="s">
        <v>6</v>
      </c>
      <c r="C60" t="s">
        <v>5</v>
      </c>
      <c r="D60" t="s">
        <v>5</v>
      </c>
      <c r="E60" s="29" t="s">
        <v>59</v>
      </c>
      <c r="F60" s="29" t="s">
        <v>60</v>
      </c>
      <c r="G60" s="11">
        <v>0.36450941921509999</v>
      </c>
      <c r="H60" s="3">
        <v>-0.25542863686079997</v>
      </c>
      <c r="I60" s="12">
        <v>-0.13064520776419999</v>
      </c>
      <c r="J60" s="11">
        <v>0.36322012718640001</v>
      </c>
      <c r="K60" s="3">
        <v>-0.24868610008940001</v>
      </c>
      <c r="L60" s="12">
        <v>-0.12644192487209999</v>
      </c>
      <c r="M60" s="11">
        <v>0.36228315757969998</v>
      </c>
      <c r="N60" s="3">
        <v>-0.2426003617767</v>
      </c>
      <c r="O60" s="12">
        <v>-0.1227435854709</v>
      </c>
      <c r="P60" s="3">
        <v>-7.4208721199999994E-2</v>
      </c>
      <c r="Q60" s="3">
        <v>0.42760916900000001</v>
      </c>
      <c r="R60" s="3">
        <v>0.26338740999999999</v>
      </c>
      <c r="S60" s="3">
        <f t="shared" si="2"/>
        <v>0.61678785780000001</v>
      </c>
      <c r="T60">
        <v>0.11465</v>
      </c>
      <c r="U60">
        <v>-5.4423000000000004E-4</v>
      </c>
      <c r="V60">
        <v>-1.2840000000000001E-2</v>
      </c>
      <c r="W60" s="27">
        <f t="shared" si="3"/>
        <v>-6.6296590092125378E-4</v>
      </c>
      <c r="AB60" s="37">
        <v>0.79850699999999997</v>
      </c>
      <c r="AC60" s="37">
        <v>0.58891300000000002</v>
      </c>
      <c r="AD60" s="37">
        <v>0.85501400000000005</v>
      </c>
    </row>
    <row r="61" spans="1:30" x14ac:dyDescent="0.2">
      <c r="A61" s="20">
        <v>100</v>
      </c>
      <c r="B61" t="s">
        <v>6</v>
      </c>
      <c r="C61" t="s">
        <v>5</v>
      </c>
      <c r="D61" t="s">
        <v>5</v>
      </c>
      <c r="E61" s="29" t="s">
        <v>64</v>
      </c>
      <c r="F61" s="29" t="s">
        <v>63</v>
      </c>
      <c r="G61" s="11">
        <v>0.36450941921509999</v>
      </c>
      <c r="H61" s="3">
        <v>-0.13064520776419999</v>
      </c>
      <c r="I61" s="12">
        <v>-0.25542863686079997</v>
      </c>
      <c r="J61" s="11">
        <v>0.36322012718640001</v>
      </c>
      <c r="K61" s="3">
        <v>-0.12644192487209999</v>
      </c>
      <c r="L61" s="12">
        <v>-0.24868610008940001</v>
      </c>
      <c r="M61" s="11">
        <v>0.36228315757969998</v>
      </c>
      <c r="N61" s="3">
        <v>-0.1227435854709</v>
      </c>
      <c r="O61" s="12">
        <v>-0.2426003617767</v>
      </c>
      <c r="P61" s="3">
        <v>-7.4208721199999994E-2</v>
      </c>
      <c r="Q61" s="3">
        <v>0.26338740999999999</v>
      </c>
      <c r="R61" s="3">
        <v>0.42760916900000001</v>
      </c>
      <c r="S61" s="3">
        <f t="shared" si="2"/>
        <v>0.61678785780000001</v>
      </c>
      <c r="T61">
        <v>0.11465</v>
      </c>
      <c r="U61">
        <v>-1.2840000000000001E-2</v>
      </c>
      <c r="V61">
        <v>-5.4423000000000004E-4</v>
      </c>
      <c r="W61" s="27">
        <f t="shared" si="3"/>
        <v>-6.6296590092125378E-4</v>
      </c>
      <c r="AB61" s="37">
        <v>0.144986</v>
      </c>
      <c r="AC61" s="37">
        <v>0.20149300000000001</v>
      </c>
      <c r="AD61" s="37">
        <v>0.58891300000000002</v>
      </c>
    </row>
    <row r="62" spans="1:30" x14ac:dyDescent="0.2">
      <c r="A62" s="20">
        <v>102</v>
      </c>
      <c r="B62" t="s">
        <v>6</v>
      </c>
      <c r="C62" t="s">
        <v>5</v>
      </c>
      <c r="D62" t="s">
        <v>5</v>
      </c>
      <c r="E62" s="29" t="s">
        <v>64</v>
      </c>
      <c r="F62" s="29" t="s">
        <v>61</v>
      </c>
      <c r="G62" s="11">
        <v>0.36450941921509999</v>
      </c>
      <c r="H62" s="3">
        <v>0.13064520776419999</v>
      </c>
      <c r="I62" s="12">
        <v>0.25542863686079997</v>
      </c>
      <c r="J62" s="11">
        <v>0.36322012718640001</v>
      </c>
      <c r="K62" s="3">
        <v>0.12644192487209999</v>
      </c>
      <c r="L62" s="12">
        <v>0.24868610008940001</v>
      </c>
      <c r="M62" s="11">
        <v>0.36228315757969998</v>
      </c>
      <c r="N62" s="3">
        <v>0.1227435854709</v>
      </c>
      <c r="O62" s="12">
        <v>0.2426003617767</v>
      </c>
      <c r="P62" s="3">
        <v>-7.4208721199999994E-2</v>
      </c>
      <c r="Q62" s="3">
        <v>-0.26338740999999999</v>
      </c>
      <c r="R62" s="3">
        <v>-0.42760916900000001</v>
      </c>
      <c r="S62" s="3">
        <f t="shared" si="2"/>
        <v>-0.76520530019999999</v>
      </c>
      <c r="T62">
        <v>0.11465</v>
      </c>
      <c r="U62">
        <v>1.2840000000000001E-2</v>
      </c>
      <c r="V62">
        <v>5.4423000000000004E-4</v>
      </c>
      <c r="W62" s="27">
        <f t="shared" si="3"/>
        <v>-6.6296590092125378E-4</v>
      </c>
      <c r="AB62" s="37">
        <v>0.58891300000000002</v>
      </c>
      <c r="AC62" s="37">
        <v>0.144986</v>
      </c>
      <c r="AD62" s="37">
        <v>0.20149300000000001</v>
      </c>
    </row>
    <row r="63" spans="1:30" x14ac:dyDescent="0.2">
      <c r="A63">
        <v>1</v>
      </c>
      <c r="B63" t="s">
        <v>4</v>
      </c>
      <c r="C63" t="s">
        <v>78</v>
      </c>
      <c r="D63" t="s">
        <v>7</v>
      </c>
      <c r="G63" s="11">
        <v>0.25013616276329997</v>
      </c>
      <c r="H63" s="3">
        <f>1-0.5</f>
        <v>0.5</v>
      </c>
      <c r="I63" s="12">
        <v>-3.382710778155E-17</v>
      </c>
      <c r="J63" s="11">
        <v>0.25</v>
      </c>
      <c r="K63" s="3">
        <v>0.5</v>
      </c>
      <c r="L63" s="12">
        <v>2.7592271072949999E-17</v>
      </c>
      <c r="M63" s="11">
        <v>0.2498629417074</v>
      </c>
      <c r="N63" s="3">
        <f>1-0.5</f>
        <v>0.5</v>
      </c>
      <c r="O63" s="12">
        <v>-2.1684043449709999E-17</v>
      </c>
      <c r="P63" s="3">
        <v>-9.1073685299999999E-3</v>
      </c>
      <c r="Q63" s="3">
        <v>0</v>
      </c>
      <c r="R63" s="3">
        <v>4.0476881100000001E-16</v>
      </c>
      <c r="S63" s="3">
        <f t="shared" si="2"/>
        <v>-9.1073685299995957E-3</v>
      </c>
      <c r="T63">
        <v>2.3599000000000001</v>
      </c>
      <c r="U63">
        <v>0</v>
      </c>
      <c r="V63">
        <v>0</v>
      </c>
      <c r="W63" s="27">
        <f t="shared" si="3"/>
        <v>-1.1753857564082407E-3</v>
      </c>
      <c r="AB63" s="37">
        <v>0.85501400000000005</v>
      </c>
      <c r="AC63" s="37">
        <v>0.79850699999999997</v>
      </c>
      <c r="AD63" s="37">
        <v>0.58891300000000002</v>
      </c>
    </row>
    <row r="64" spans="1:30" x14ac:dyDescent="0.2">
      <c r="A64">
        <v>2</v>
      </c>
      <c r="B64" t="s">
        <v>6</v>
      </c>
      <c r="C64" t="s">
        <v>78</v>
      </c>
      <c r="D64" t="s">
        <v>7</v>
      </c>
      <c r="G64" s="11">
        <v>0.25013616276329997</v>
      </c>
      <c r="H64" s="3">
        <v>-6.0715321659189999E-17</v>
      </c>
      <c r="I64" s="12">
        <f>1-0.5</f>
        <v>0.5</v>
      </c>
      <c r="J64" s="11">
        <v>0.25</v>
      </c>
      <c r="K64" s="3">
        <v>1.1077761077860001E-20</v>
      </c>
      <c r="L64" s="12">
        <v>0.5</v>
      </c>
      <c r="M64" s="11">
        <v>0.2498629417074</v>
      </c>
      <c r="N64" s="3">
        <v>-4.8572257327350001E-17</v>
      </c>
      <c r="O64" s="12">
        <f>1-0.5</f>
        <v>0.5</v>
      </c>
      <c r="P64" s="3">
        <v>-9.1073685299999999E-3</v>
      </c>
      <c r="Q64" s="3">
        <v>4.0476881100000001E-16</v>
      </c>
      <c r="R64" s="3">
        <v>0</v>
      </c>
      <c r="S64" s="3">
        <f t="shared" si="2"/>
        <v>-9.1073685299995957E-3</v>
      </c>
      <c r="T64">
        <v>2.3599000000000001</v>
      </c>
      <c r="U64">
        <v>0</v>
      </c>
      <c r="V64">
        <v>0</v>
      </c>
      <c r="W64" s="27">
        <f t="shared" si="3"/>
        <v>-1.1753857564082407E-3</v>
      </c>
      <c r="AB64" s="37">
        <v>0.41109000000000001</v>
      </c>
      <c r="AC64" s="37">
        <v>0.14499000000000001</v>
      </c>
      <c r="AD64" s="37">
        <v>0.79851000000000005</v>
      </c>
    </row>
    <row r="65" spans="1:30" x14ac:dyDescent="0.2">
      <c r="A65">
        <v>31</v>
      </c>
      <c r="B65" t="s">
        <v>4</v>
      </c>
      <c r="C65" t="s">
        <v>80</v>
      </c>
      <c r="D65" t="s">
        <v>27</v>
      </c>
      <c r="E65" s="29" t="s">
        <v>59</v>
      </c>
      <c r="F65" s="29" t="s">
        <v>63</v>
      </c>
      <c r="G65" s="11">
        <v>7.7318458396920003E-2</v>
      </c>
      <c r="H65" s="3">
        <v>0.4153048723144</v>
      </c>
      <c r="I65" s="12">
        <v>7.3178098127499994E-2</v>
      </c>
      <c r="J65" s="11">
        <v>7.6968052762979994E-2</v>
      </c>
      <c r="K65" s="3">
        <v>0.41576992948019997</v>
      </c>
      <c r="L65" s="12">
        <v>7.6968052762979994E-2</v>
      </c>
      <c r="M65" s="11">
        <v>7.6652810839770005E-2</v>
      </c>
      <c r="N65" s="3">
        <v>0.41626573887919999</v>
      </c>
      <c r="O65" s="12">
        <v>8.0809625567150004E-2</v>
      </c>
      <c r="P65" s="3">
        <v>-2.2188251900000001E-2</v>
      </c>
      <c r="Q65" s="3">
        <v>3.20288855E-2</v>
      </c>
      <c r="R65" s="3">
        <v>0.25438424799999998</v>
      </c>
      <c r="S65" s="3">
        <f t="shared" si="2"/>
        <v>0.26422488159999996</v>
      </c>
      <c r="T65">
        <v>-0.21920000000000001</v>
      </c>
      <c r="U65">
        <v>-0.25357000000000002</v>
      </c>
      <c r="V65">
        <v>-7.9561000000000007E-2</v>
      </c>
      <c r="W65" s="27">
        <f t="shared" si="3"/>
        <v>-1.2850075504796323E-3</v>
      </c>
      <c r="AB65" s="37">
        <v>0.64498599999999995</v>
      </c>
      <c r="AC65" s="37">
        <v>0.29850700000000002</v>
      </c>
      <c r="AD65" s="37">
        <v>0.91108699999999998</v>
      </c>
    </row>
    <row r="66" spans="1:30" x14ac:dyDescent="0.2">
      <c r="A66">
        <v>33</v>
      </c>
      <c r="B66" t="s">
        <v>6</v>
      </c>
      <c r="C66" t="s">
        <v>80</v>
      </c>
      <c r="D66" t="s">
        <v>27</v>
      </c>
      <c r="E66" s="29" t="s">
        <v>59</v>
      </c>
      <c r="F66" s="29" t="s">
        <v>61</v>
      </c>
      <c r="G66" s="11">
        <v>7.7318458396920003E-2</v>
      </c>
      <c r="H66" s="3">
        <v>-0.4153048723144</v>
      </c>
      <c r="I66" s="12">
        <v>-7.3178098127499994E-2</v>
      </c>
      <c r="J66" s="11">
        <v>7.6968052762979994E-2</v>
      </c>
      <c r="K66" s="3">
        <v>-0.41576992948019997</v>
      </c>
      <c r="L66" s="12">
        <v>-7.6968052762979994E-2</v>
      </c>
      <c r="M66" s="11">
        <v>7.6652810839770005E-2</v>
      </c>
      <c r="N66" s="3">
        <v>-0.41626573887919999</v>
      </c>
      <c r="O66" s="12">
        <v>-8.0809625567150004E-2</v>
      </c>
      <c r="P66" s="3">
        <v>-2.2188251900000001E-2</v>
      </c>
      <c r="Q66" s="3">
        <v>-3.20288855E-2</v>
      </c>
      <c r="R66" s="3">
        <v>-0.25438424799999998</v>
      </c>
      <c r="S66" s="3">
        <f t="shared" si="2"/>
        <v>-0.30860138539999998</v>
      </c>
      <c r="T66">
        <v>-0.21920000000000001</v>
      </c>
      <c r="U66">
        <v>0.25357000000000002</v>
      </c>
      <c r="V66">
        <v>7.9561000000000007E-2</v>
      </c>
      <c r="W66" s="27">
        <f t="shared" si="3"/>
        <v>-1.2850075504796323E-3</v>
      </c>
      <c r="AB66" s="37">
        <v>0.41109000000000001</v>
      </c>
      <c r="AC66" s="37">
        <v>0.85501000000000005</v>
      </c>
      <c r="AD66" s="37">
        <v>0.20149</v>
      </c>
    </row>
    <row r="67" spans="1:30" x14ac:dyDescent="0.2">
      <c r="A67">
        <v>35</v>
      </c>
      <c r="B67" t="s">
        <v>6</v>
      </c>
      <c r="C67" t="s">
        <v>80</v>
      </c>
      <c r="D67" t="s">
        <v>27</v>
      </c>
      <c r="E67" s="29" t="s">
        <v>64</v>
      </c>
      <c r="F67" s="29" t="s">
        <v>60</v>
      </c>
      <c r="G67" s="11">
        <v>7.7318458396920003E-2</v>
      </c>
      <c r="H67" s="3">
        <v>7.3178098127499994E-2</v>
      </c>
      <c r="I67" s="12">
        <v>0.4153048723144</v>
      </c>
      <c r="J67" s="11">
        <v>7.6968052762979994E-2</v>
      </c>
      <c r="K67" s="3">
        <v>7.6968052762979994E-2</v>
      </c>
      <c r="L67" s="12">
        <v>0.41576992948019997</v>
      </c>
      <c r="M67" s="11">
        <v>7.6652810839770005E-2</v>
      </c>
      <c r="N67" s="3">
        <v>8.0809625567150004E-2</v>
      </c>
      <c r="O67" s="12">
        <v>0.41626573887919999</v>
      </c>
      <c r="P67" s="3">
        <v>-2.2188251900000001E-2</v>
      </c>
      <c r="Q67" s="3">
        <v>0.25438424799999998</v>
      </c>
      <c r="R67" s="3">
        <v>3.20288855E-2</v>
      </c>
      <c r="S67" s="3">
        <f t="shared" ref="S67:S98" si="4">P67+Q67+R67</f>
        <v>0.26422488159999996</v>
      </c>
      <c r="T67">
        <v>-0.21920000000000001</v>
      </c>
      <c r="U67">
        <v>-7.9561000000000007E-2</v>
      </c>
      <c r="V67">
        <v>-0.25357000000000002</v>
      </c>
      <c r="W67" s="27">
        <f t="shared" ref="W67:W98" si="5">((P67*T67)+(Q67*U67)+(R67*V67))*$AA$5</f>
        <v>-1.2850075504796323E-3</v>
      </c>
      <c r="AB67" s="37">
        <v>0.85501000000000005</v>
      </c>
      <c r="AC67" s="37">
        <v>0.20149</v>
      </c>
      <c r="AD67" s="37">
        <v>0.41109000000000001</v>
      </c>
    </row>
    <row r="68" spans="1:30" x14ac:dyDescent="0.2">
      <c r="A68">
        <v>39</v>
      </c>
      <c r="B68" t="s">
        <v>6</v>
      </c>
      <c r="C68" t="s">
        <v>80</v>
      </c>
      <c r="D68" t="s">
        <v>27</v>
      </c>
      <c r="E68" s="29" t="s">
        <v>64</v>
      </c>
      <c r="F68" s="29" t="s">
        <v>62</v>
      </c>
      <c r="G68" s="11">
        <v>7.7318458396920003E-2</v>
      </c>
      <c r="H68" s="3">
        <v>-7.3178098127499994E-2</v>
      </c>
      <c r="I68" s="12">
        <v>-0.4153048723144</v>
      </c>
      <c r="J68" s="11">
        <v>7.6968052762979994E-2</v>
      </c>
      <c r="K68" s="3">
        <v>-7.6968052762979994E-2</v>
      </c>
      <c r="L68" s="12">
        <v>-0.41576992948019997</v>
      </c>
      <c r="M68" s="11">
        <v>7.6652810839770005E-2</v>
      </c>
      <c r="N68" s="3">
        <v>-8.0809625567150004E-2</v>
      </c>
      <c r="O68" s="12">
        <v>-0.41626573887919999</v>
      </c>
      <c r="P68" s="3">
        <v>-2.2188251900000001E-2</v>
      </c>
      <c r="Q68" s="3">
        <v>-0.25438424799999998</v>
      </c>
      <c r="R68" s="3">
        <v>-3.20288855E-2</v>
      </c>
      <c r="S68" s="3">
        <f t="shared" si="4"/>
        <v>-0.30860138539999998</v>
      </c>
      <c r="T68">
        <v>-0.21920000000000001</v>
      </c>
      <c r="U68">
        <v>7.9561000000000007E-2</v>
      </c>
      <c r="V68">
        <v>0.25357000000000002</v>
      </c>
      <c r="W68" s="27">
        <f t="shared" si="5"/>
        <v>-1.2850075504796323E-3</v>
      </c>
      <c r="AB68" s="37">
        <v>0.58891300000000002</v>
      </c>
      <c r="AC68" s="37">
        <v>0.85501400000000005</v>
      </c>
      <c r="AD68" s="37">
        <v>0.79850699999999997</v>
      </c>
    </row>
    <row r="69" spans="1:30" x14ac:dyDescent="0.2">
      <c r="A69">
        <v>32</v>
      </c>
      <c r="B69" t="s">
        <v>4</v>
      </c>
      <c r="C69" t="s">
        <v>80</v>
      </c>
      <c r="D69" t="s">
        <v>27</v>
      </c>
      <c r="E69" s="29" t="s">
        <v>64</v>
      </c>
      <c r="F69" s="29" t="s">
        <v>63</v>
      </c>
      <c r="G69" s="11">
        <v>-7.6662365024199999E-2</v>
      </c>
      <c r="H69" s="3">
        <v>-0.41625587644119999</v>
      </c>
      <c r="I69" s="12">
        <v>8.0817501640790004E-2</v>
      </c>
      <c r="J69" s="11">
        <v>-7.6968052762979994E-2</v>
      </c>
      <c r="K69" s="3">
        <v>-0.41576992948019997</v>
      </c>
      <c r="L69" s="12">
        <v>7.6968052762979994E-2</v>
      </c>
      <c r="M69" s="11">
        <v>-7.7323533223479998E-2</v>
      </c>
      <c r="N69" s="3">
        <v>-0.4152967827613</v>
      </c>
      <c r="O69" s="12">
        <v>7.318501481827E-2</v>
      </c>
      <c r="P69" s="3">
        <v>-2.203894E-2</v>
      </c>
      <c r="Q69" s="3">
        <v>3.1969789300000002E-2</v>
      </c>
      <c r="R69" s="3">
        <v>-0.25441622699999999</v>
      </c>
      <c r="S69" s="3">
        <f t="shared" si="4"/>
        <v>-0.24448537770000001</v>
      </c>
      <c r="T69">
        <v>-0.21920000000000001</v>
      </c>
      <c r="U69">
        <v>-0.25357000000000002</v>
      </c>
      <c r="V69">
        <v>7.9561000000000007E-2</v>
      </c>
      <c r="W69" s="27">
        <f t="shared" si="5"/>
        <v>-1.2861170887166376E-3</v>
      </c>
      <c r="AB69" s="37">
        <v>0.58891300000000002</v>
      </c>
      <c r="AC69" s="37">
        <v>0.20149300000000001</v>
      </c>
      <c r="AD69" s="37">
        <v>0.144986</v>
      </c>
    </row>
    <row r="70" spans="1:30" x14ac:dyDescent="0.2">
      <c r="A70">
        <v>34</v>
      </c>
      <c r="B70" t="s">
        <v>6</v>
      </c>
      <c r="C70" t="s">
        <v>80</v>
      </c>
      <c r="D70" t="s">
        <v>27</v>
      </c>
      <c r="E70" s="29" t="s">
        <v>64</v>
      </c>
      <c r="F70" s="29" t="s">
        <v>61</v>
      </c>
      <c r="G70" s="11">
        <v>-7.6662365024199999E-2</v>
      </c>
      <c r="H70" s="3">
        <v>0.41625587644119999</v>
      </c>
      <c r="I70" s="12">
        <v>-8.0817501640790004E-2</v>
      </c>
      <c r="J70" s="11">
        <v>-7.6968052762979994E-2</v>
      </c>
      <c r="K70" s="3">
        <v>0.41576992948019997</v>
      </c>
      <c r="L70" s="12">
        <v>-7.6968052762979994E-2</v>
      </c>
      <c r="M70" s="11">
        <v>-7.7323533223479998E-2</v>
      </c>
      <c r="N70" s="3">
        <v>0.4152967827613</v>
      </c>
      <c r="O70" s="12">
        <v>-7.318501481827E-2</v>
      </c>
      <c r="P70" s="3">
        <v>-2.203894E-2</v>
      </c>
      <c r="Q70" s="3">
        <v>-3.1969789300000002E-2</v>
      </c>
      <c r="R70" s="3">
        <v>0.25441622699999999</v>
      </c>
      <c r="S70" s="3">
        <f t="shared" si="4"/>
        <v>0.20040749769999999</v>
      </c>
      <c r="T70">
        <v>-0.21920000000000001</v>
      </c>
      <c r="U70">
        <v>0.25357000000000002</v>
      </c>
      <c r="V70">
        <v>-7.9561000000000007E-2</v>
      </c>
      <c r="W70" s="27">
        <f t="shared" si="5"/>
        <v>-1.2861170887166376E-3</v>
      </c>
      <c r="AB70" s="37">
        <v>0.41109000000000001</v>
      </c>
      <c r="AC70" s="37">
        <v>0.79851000000000005</v>
      </c>
      <c r="AD70" s="37">
        <v>0.14499000000000001</v>
      </c>
    </row>
    <row r="71" spans="1:30" x14ac:dyDescent="0.2">
      <c r="A71">
        <v>37</v>
      </c>
      <c r="B71" t="s">
        <v>6</v>
      </c>
      <c r="C71" t="s">
        <v>80</v>
      </c>
      <c r="D71" t="s">
        <v>27</v>
      </c>
      <c r="E71" s="29" t="s">
        <v>59</v>
      </c>
      <c r="F71" s="29" t="s">
        <v>62</v>
      </c>
      <c r="G71" s="11">
        <v>-7.6662365024199999E-2</v>
      </c>
      <c r="H71" s="3">
        <v>-8.0817501640790004E-2</v>
      </c>
      <c r="I71" s="12">
        <v>0.41625587644119999</v>
      </c>
      <c r="J71" s="11">
        <v>-7.6968052762979994E-2</v>
      </c>
      <c r="K71" s="3">
        <v>-7.6968052762979994E-2</v>
      </c>
      <c r="L71" s="12">
        <v>0.41576992948019997</v>
      </c>
      <c r="M71" s="11">
        <v>-7.7323533223479998E-2</v>
      </c>
      <c r="N71" s="3">
        <v>-7.318501481827E-2</v>
      </c>
      <c r="O71" s="12">
        <v>0.4152967827613</v>
      </c>
      <c r="P71" s="3">
        <v>-2.203894E-2</v>
      </c>
      <c r="Q71" s="3">
        <v>0.25441622699999999</v>
      </c>
      <c r="R71" s="3">
        <v>-3.1969789300000002E-2</v>
      </c>
      <c r="S71" s="3">
        <f t="shared" si="4"/>
        <v>0.20040749769999999</v>
      </c>
      <c r="T71">
        <v>-0.21920000000000001</v>
      </c>
      <c r="U71">
        <v>-7.9561000000000007E-2</v>
      </c>
      <c r="V71">
        <v>0.25357000000000002</v>
      </c>
      <c r="W71" s="27">
        <f t="shared" si="5"/>
        <v>-1.2861170887166376E-3</v>
      </c>
      <c r="AB71" s="37">
        <v>0.41109000000000001</v>
      </c>
      <c r="AC71" s="37">
        <v>0.20149</v>
      </c>
      <c r="AD71" s="37">
        <v>0.85501000000000005</v>
      </c>
    </row>
    <row r="72" spans="1:30" x14ac:dyDescent="0.2">
      <c r="A72">
        <v>41</v>
      </c>
      <c r="B72" t="s">
        <v>6</v>
      </c>
      <c r="C72" t="s">
        <v>80</v>
      </c>
      <c r="D72" t="s">
        <v>27</v>
      </c>
      <c r="E72" s="29" t="s">
        <v>59</v>
      </c>
      <c r="F72" s="29" t="s">
        <v>60</v>
      </c>
      <c r="G72" s="11">
        <v>-7.6662365024199999E-2</v>
      </c>
      <c r="H72" s="3">
        <v>8.0817501640790004E-2</v>
      </c>
      <c r="I72" s="12">
        <v>-0.41625587644119999</v>
      </c>
      <c r="J72" s="11">
        <v>-7.6968052762979994E-2</v>
      </c>
      <c r="K72" s="3">
        <v>7.6968052762979994E-2</v>
      </c>
      <c r="L72" s="12">
        <v>-0.41576992948019997</v>
      </c>
      <c r="M72" s="11">
        <v>-7.7323533223479998E-2</v>
      </c>
      <c r="N72" s="3">
        <v>7.318501481827E-2</v>
      </c>
      <c r="O72" s="12">
        <v>-0.4152967827613</v>
      </c>
      <c r="P72" s="3">
        <v>-2.203894E-2</v>
      </c>
      <c r="Q72" s="3">
        <v>-0.25441622699999999</v>
      </c>
      <c r="R72" s="3">
        <v>3.1969789300000002E-2</v>
      </c>
      <c r="S72" s="3">
        <f t="shared" si="4"/>
        <v>-0.24448537770000001</v>
      </c>
      <c r="T72">
        <v>-0.21920000000000001</v>
      </c>
      <c r="U72">
        <v>7.9561000000000007E-2</v>
      </c>
      <c r="V72">
        <v>-0.25357000000000002</v>
      </c>
      <c r="W72" s="27">
        <f t="shared" si="5"/>
        <v>-1.2861170887166376E-3</v>
      </c>
      <c r="AB72" s="37">
        <v>0.58891300000000002</v>
      </c>
      <c r="AC72" s="37">
        <v>0.79850699999999997</v>
      </c>
      <c r="AD72" s="37">
        <v>0.85501400000000005</v>
      </c>
    </row>
    <row r="73" spans="1:30" x14ac:dyDescent="0.2">
      <c r="A73">
        <v>7</v>
      </c>
      <c r="B73" t="s">
        <v>4</v>
      </c>
      <c r="C73" t="s">
        <v>9</v>
      </c>
      <c r="D73" t="s">
        <v>9</v>
      </c>
      <c r="E73" s="29" t="s">
        <v>59</v>
      </c>
      <c r="F73" s="29" t="s">
        <v>63</v>
      </c>
      <c r="G73" s="11">
        <v>0.1860281711184</v>
      </c>
      <c r="H73" s="3">
        <v>-0.47202013762889999</v>
      </c>
      <c r="I73" s="12">
        <v>9.4606382337310002E-2</v>
      </c>
      <c r="J73" s="11">
        <v>0.18603846610559999</v>
      </c>
      <c r="K73" s="3">
        <v>-0.47177671810080002</v>
      </c>
      <c r="L73" s="12">
        <v>9.3736924865660001E-2</v>
      </c>
      <c r="M73" s="11">
        <v>0.18583851643050001</v>
      </c>
      <c r="N73" s="3">
        <v>-0.47117513197069999</v>
      </c>
      <c r="O73" s="12">
        <v>9.2670627183580004E-2</v>
      </c>
      <c r="P73" s="3">
        <v>-6.3218229300000001E-3</v>
      </c>
      <c r="Q73" s="3">
        <v>2.8166855300000002E-2</v>
      </c>
      <c r="R73" s="3">
        <v>-6.4525171800000003E-2</v>
      </c>
      <c r="S73" s="3">
        <f t="shared" si="4"/>
        <v>-4.268013943E-2</v>
      </c>
      <c r="T73">
        <v>-1.0627</v>
      </c>
      <c r="U73">
        <v>-1.3087E-2</v>
      </c>
      <c r="V73">
        <v>0.60319999999999996</v>
      </c>
      <c r="W73" s="27">
        <f t="shared" si="5"/>
        <v>-1.7813053237458317E-3</v>
      </c>
      <c r="AB73" s="37">
        <v>0.20149300000000001</v>
      </c>
      <c r="AC73" s="37">
        <v>0.144986</v>
      </c>
      <c r="AD73" s="37">
        <v>0.58891300000000002</v>
      </c>
    </row>
    <row r="74" spans="1:30" x14ac:dyDescent="0.2">
      <c r="A74">
        <v>9</v>
      </c>
      <c r="B74" t="s">
        <v>6</v>
      </c>
      <c r="C74" t="s">
        <v>9</v>
      </c>
      <c r="D74" t="s">
        <v>9</v>
      </c>
      <c r="E74" s="29" t="s">
        <v>59</v>
      </c>
      <c r="F74" s="29" t="s">
        <v>61</v>
      </c>
      <c r="G74" s="11">
        <v>0.1860281711184</v>
      </c>
      <c r="H74" s="3">
        <v>0.47202013762889999</v>
      </c>
      <c r="I74" s="12">
        <v>-9.4606382337310002E-2</v>
      </c>
      <c r="J74" s="11">
        <v>0.18603846610559999</v>
      </c>
      <c r="K74" s="3">
        <v>0.47177671810080002</v>
      </c>
      <c r="L74" s="12">
        <v>-9.3736924865660001E-2</v>
      </c>
      <c r="M74" s="11">
        <v>0.18583851643050001</v>
      </c>
      <c r="N74" s="3">
        <v>0.47117513197069999</v>
      </c>
      <c r="O74" s="12">
        <v>-9.2670627183580004E-2</v>
      </c>
      <c r="P74" s="3">
        <v>-6.3218229300000001E-3</v>
      </c>
      <c r="Q74" s="3">
        <v>-2.8166855300000002E-2</v>
      </c>
      <c r="R74" s="3">
        <v>6.4525171800000003E-2</v>
      </c>
      <c r="S74" s="3">
        <f t="shared" si="4"/>
        <v>3.0036493570000003E-2</v>
      </c>
      <c r="T74">
        <v>-1.0627</v>
      </c>
      <c r="U74">
        <v>1.3087E-2</v>
      </c>
      <c r="V74">
        <v>-0.60319999999999996</v>
      </c>
      <c r="W74" s="27">
        <f t="shared" si="5"/>
        <v>-1.7813053237458317E-3</v>
      </c>
      <c r="AB74" s="37">
        <v>0.144986</v>
      </c>
      <c r="AC74" s="37">
        <v>0.58891300000000002</v>
      </c>
      <c r="AD74" s="37">
        <v>0.20149300000000001</v>
      </c>
    </row>
    <row r="75" spans="1:30" x14ac:dyDescent="0.2">
      <c r="A75">
        <v>23</v>
      </c>
      <c r="B75" t="s">
        <v>6</v>
      </c>
      <c r="C75" t="s">
        <v>9</v>
      </c>
      <c r="D75" t="s">
        <v>9</v>
      </c>
      <c r="E75" s="29" t="s">
        <v>64</v>
      </c>
      <c r="F75" s="29" t="s">
        <v>60</v>
      </c>
      <c r="G75" s="11">
        <v>0.1860281711184</v>
      </c>
      <c r="H75" s="3">
        <v>9.4606382337310002E-2</v>
      </c>
      <c r="I75" s="12">
        <v>-0.47202013762889999</v>
      </c>
      <c r="J75" s="11">
        <v>0.18603846610559999</v>
      </c>
      <c r="K75" s="3">
        <v>9.3736924865660001E-2</v>
      </c>
      <c r="L75" s="12">
        <v>-0.47177671810080002</v>
      </c>
      <c r="M75" s="11">
        <v>0.18583851643050001</v>
      </c>
      <c r="N75" s="3">
        <v>9.2670627183580004E-2</v>
      </c>
      <c r="O75" s="12">
        <v>-0.47117513197069999</v>
      </c>
      <c r="P75" s="3">
        <v>-6.3218229300000001E-3</v>
      </c>
      <c r="Q75" s="3">
        <v>-6.4525171800000003E-2</v>
      </c>
      <c r="R75" s="3">
        <v>2.8166855300000002E-2</v>
      </c>
      <c r="S75" s="3">
        <f t="shared" si="4"/>
        <v>-4.268013943E-2</v>
      </c>
      <c r="T75">
        <v>-1.0627</v>
      </c>
      <c r="U75">
        <v>0.60319999999999996</v>
      </c>
      <c r="V75">
        <v>-1.3087E-2</v>
      </c>
      <c r="W75" s="27">
        <f t="shared" si="5"/>
        <v>-1.7813053237458317E-3</v>
      </c>
      <c r="AB75" s="37">
        <v>0.79850699999999997</v>
      </c>
      <c r="AC75" s="37">
        <v>0.85501400000000005</v>
      </c>
      <c r="AD75" s="37">
        <v>0.58891300000000002</v>
      </c>
    </row>
    <row r="76" spans="1:30" x14ac:dyDescent="0.2">
      <c r="A76">
        <v>29</v>
      </c>
      <c r="B76" t="s">
        <v>6</v>
      </c>
      <c r="C76" t="s">
        <v>9</v>
      </c>
      <c r="D76" t="s">
        <v>9</v>
      </c>
      <c r="E76" s="29" t="s">
        <v>64</v>
      </c>
      <c r="F76" s="29" t="s">
        <v>62</v>
      </c>
      <c r="G76" s="11">
        <v>0.1860281711184</v>
      </c>
      <c r="H76" s="3">
        <v>-9.4606382337310002E-2</v>
      </c>
      <c r="I76" s="12">
        <v>0.47202013762889999</v>
      </c>
      <c r="J76" s="11">
        <v>0.18603846610559999</v>
      </c>
      <c r="K76" s="3">
        <v>-9.3736924865660001E-2</v>
      </c>
      <c r="L76" s="12">
        <v>0.47177671810080002</v>
      </c>
      <c r="M76" s="11">
        <v>0.18583851643050001</v>
      </c>
      <c r="N76" s="3">
        <v>-9.2670627183580004E-2</v>
      </c>
      <c r="O76" s="12">
        <v>0.47117513197069999</v>
      </c>
      <c r="P76" s="3">
        <v>-6.3218229300000001E-3</v>
      </c>
      <c r="Q76" s="3">
        <v>6.4525171800000003E-2</v>
      </c>
      <c r="R76" s="3">
        <v>-2.8166855300000002E-2</v>
      </c>
      <c r="S76" s="3">
        <f t="shared" si="4"/>
        <v>3.0036493570000003E-2</v>
      </c>
      <c r="T76">
        <v>-1.0627</v>
      </c>
      <c r="U76">
        <v>-0.60319999999999996</v>
      </c>
      <c r="V76">
        <v>1.3087E-2</v>
      </c>
      <c r="W76" s="27">
        <f t="shared" si="5"/>
        <v>-1.7813053237458317E-3</v>
      </c>
      <c r="AB76" s="37">
        <v>0.14499000000000001</v>
      </c>
      <c r="AC76" s="37">
        <v>0.41109000000000001</v>
      </c>
      <c r="AD76" s="37">
        <v>0.79851000000000005</v>
      </c>
    </row>
    <row r="77" spans="1:30" x14ac:dyDescent="0.2">
      <c r="A77">
        <v>8</v>
      </c>
      <c r="B77" t="s">
        <v>4</v>
      </c>
      <c r="C77" t="s">
        <v>9</v>
      </c>
      <c r="D77" t="s">
        <v>9</v>
      </c>
      <c r="E77" s="29" t="s">
        <v>64</v>
      </c>
      <c r="F77" s="29" t="s">
        <v>63</v>
      </c>
      <c r="G77" s="11">
        <v>-0.1858393945631</v>
      </c>
      <c r="H77" s="3">
        <v>0.47117550373939998</v>
      </c>
      <c r="I77" s="12">
        <v>9.2670688892100006E-2</v>
      </c>
      <c r="J77" s="11">
        <v>-0.18603846610559999</v>
      </c>
      <c r="K77" s="3">
        <v>0.47177671810080002</v>
      </c>
      <c r="L77" s="12">
        <v>9.3736924865660001E-2</v>
      </c>
      <c r="M77" s="11">
        <v>-0.18602783669949999</v>
      </c>
      <c r="N77" s="3">
        <v>0.47202110652320001</v>
      </c>
      <c r="O77" s="12">
        <v>9.4605710126360001E-2</v>
      </c>
      <c r="P77" s="3">
        <v>-6.2814045500000004E-3</v>
      </c>
      <c r="Q77" s="3">
        <v>2.8186759499999998E-2</v>
      </c>
      <c r="R77" s="3">
        <v>6.4500707800000001E-2</v>
      </c>
      <c r="S77" s="3">
        <f t="shared" si="4"/>
        <v>8.6406062749999998E-2</v>
      </c>
      <c r="T77">
        <v>-1.0627</v>
      </c>
      <c r="U77">
        <v>-1.3087E-2</v>
      </c>
      <c r="V77">
        <v>-0.60319999999999996</v>
      </c>
      <c r="W77" s="27">
        <f t="shared" si="5"/>
        <v>-1.7828615548151204E-3</v>
      </c>
      <c r="AB77" s="37">
        <v>0.79851000000000005</v>
      </c>
      <c r="AC77" s="37">
        <v>0.14499000000000001</v>
      </c>
      <c r="AD77" s="37">
        <v>0.41109000000000001</v>
      </c>
    </row>
    <row r="78" spans="1:30" x14ac:dyDescent="0.2">
      <c r="A78">
        <v>10</v>
      </c>
      <c r="B78" t="s">
        <v>6</v>
      </c>
      <c r="C78" t="s">
        <v>9</v>
      </c>
      <c r="D78" t="s">
        <v>9</v>
      </c>
      <c r="E78" s="29" t="s">
        <v>64</v>
      </c>
      <c r="F78" s="29" t="s">
        <v>61</v>
      </c>
      <c r="G78" s="11">
        <v>-0.1858393945631</v>
      </c>
      <c r="H78" s="3">
        <v>-0.47117550373939998</v>
      </c>
      <c r="I78" s="12">
        <v>-9.2670688892100006E-2</v>
      </c>
      <c r="J78" s="11">
        <v>-0.18603846610559999</v>
      </c>
      <c r="K78" s="3">
        <v>-0.47177671810080002</v>
      </c>
      <c r="L78" s="12">
        <v>-9.3736924865660001E-2</v>
      </c>
      <c r="M78" s="11">
        <v>-0.18602783669949999</v>
      </c>
      <c r="N78" s="3">
        <v>-0.47202110652320001</v>
      </c>
      <c r="O78" s="12">
        <v>-9.4605710126360001E-2</v>
      </c>
      <c r="P78" s="3">
        <v>-6.2814045500000004E-3</v>
      </c>
      <c r="Q78" s="3">
        <v>-2.8186759499999998E-2</v>
      </c>
      <c r="R78" s="3">
        <v>-6.4500707800000001E-2</v>
      </c>
      <c r="S78" s="3">
        <f t="shared" si="4"/>
        <v>-9.8968871850000001E-2</v>
      </c>
      <c r="T78">
        <v>-1.0627</v>
      </c>
      <c r="U78">
        <v>1.3087E-2</v>
      </c>
      <c r="V78">
        <v>0.60319999999999996</v>
      </c>
      <c r="W78" s="27">
        <f t="shared" si="5"/>
        <v>-1.7828615548151204E-3</v>
      </c>
      <c r="AB78" s="37">
        <v>0.85501000000000005</v>
      </c>
      <c r="AC78" s="37">
        <v>0.41109000000000001</v>
      </c>
      <c r="AD78" s="37">
        <v>0.20149</v>
      </c>
    </row>
    <row r="79" spans="1:30" x14ac:dyDescent="0.2">
      <c r="A79">
        <v>25</v>
      </c>
      <c r="B79" t="s">
        <v>6</v>
      </c>
      <c r="C79" t="s">
        <v>9</v>
      </c>
      <c r="D79" t="s">
        <v>9</v>
      </c>
      <c r="E79" s="29" t="s">
        <v>59</v>
      </c>
      <c r="F79" s="29" t="s">
        <v>62</v>
      </c>
      <c r="G79" s="11">
        <v>-0.1858393945631</v>
      </c>
      <c r="H79" s="3">
        <v>-9.2670688892100006E-2</v>
      </c>
      <c r="I79" s="12">
        <v>-0.47117550373939998</v>
      </c>
      <c r="J79" s="11">
        <v>-0.18603846610559999</v>
      </c>
      <c r="K79" s="3">
        <v>-9.3736924865660001E-2</v>
      </c>
      <c r="L79" s="12">
        <v>-0.47177671810080002</v>
      </c>
      <c r="M79" s="11">
        <v>-0.18602783669949999</v>
      </c>
      <c r="N79" s="3">
        <v>-9.4605710126360001E-2</v>
      </c>
      <c r="O79" s="12">
        <v>-0.47202110652320001</v>
      </c>
      <c r="P79" s="3">
        <v>-6.2814045500000004E-3</v>
      </c>
      <c r="Q79" s="3">
        <v>-6.4500707800000001E-2</v>
      </c>
      <c r="R79" s="3">
        <v>-2.8186759499999998E-2</v>
      </c>
      <c r="S79" s="3">
        <f t="shared" si="4"/>
        <v>-9.8968871850000001E-2</v>
      </c>
      <c r="T79">
        <v>-1.0627</v>
      </c>
      <c r="U79">
        <v>0.60319999999999996</v>
      </c>
      <c r="V79">
        <v>1.3087E-2</v>
      </c>
      <c r="W79" s="27">
        <f t="shared" si="5"/>
        <v>-1.7828615548151204E-3</v>
      </c>
      <c r="AB79" s="37">
        <v>0.20149</v>
      </c>
      <c r="AC79" s="37">
        <v>0.85501000000000005</v>
      </c>
      <c r="AD79" s="37">
        <v>0.41109000000000001</v>
      </c>
    </row>
    <row r="80" spans="1:30" x14ac:dyDescent="0.2">
      <c r="A80">
        <v>27</v>
      </c>
      <c r="B80" t="s">
        <v>6</v>
      </c>
      <c r="C80" t="s">
        <v>9</v>
      </c>
      <c r="D80" t="s">
        <v>9</v>
      </c>
      <c r="E80" s="29" t="s">
        <v>59</v>
      </c>
      <c r="F80" s="29" t="s">
        <v>60</v>
      </c>
      <c r="G80" s="11">
        <v>-0.1858393945631</v>
      </c>
      <c r="H80" s="3">
        <v>9.2670688892100006E-2</v>
      </c>
      <c r="I80" s="12">
        <v>0.47117550373939998</v>
      </c>
      <c r="J80" s="11">
        <v>-0.18603846610559999</v>
      </c>
      <c r="K80" s="3">
        <v>9.3736924865660001E-2</v>
      </c>
      <c r="L80" s="12">
        <v>0.47177671810080002</v>
      </c>
      <c r="M80" s="11">
        <v>-0.18602783669949999</v>
      </c>
      <c r="N80" s="3">
        <v>9.4605710126360001E-2</v>
      </c>
      <c r="O80" s="12">
        <v>0.47202110652320001</v>
      </c>
      <c r="P80" s="3">
        <v>-6.2814045500000004E-3</v>
      </c>
      <c r="Q80" s="3">
        <v>6.4500707800000001E-2</v>
      </c>
      <c r="R80" s="3">
        <v>2.8186759499999998E-2</v>
      </c>
      <c r="S80" s="3">
        <f t="shared" si="4"/>
        <v>8.6406062749999998E-2</v>
      </c>
      <c r="T80">
        <v>-1.0627</v>
      </c>
      <c r="U80">
        <v>-0.60319999999999996</v>
      </c>
      <c r="V80">
        <v>-1.3087E-2</v>
      </c>
      <c r="W80" s="27">
        <f t="shared" si="5"/>
        <v>-1.7828615548151204E-3</v>
      </c>
      <c r="AB80" s="37">
        <v>0.85501400000000005</v>
      </c>
      <c r="AC80" s="37">
        <v>0.58891300000000002</v>
      </c>
      <c r="AD80" s="37">
        <v>0.79850699999999997</v>
      </c>
    </row>
    <row r="81" spans="1:30" x14ac:dyDescent="0.2">
      <c r="A81">
        <v>3</v>
      </c>
      <c r="B81" t="s">
        <v>4</v>
      </c>
      <c r="C81" t="s">
        <v>78</v>
      </c>
      <c r="D81" t="s">
        <v>7</v>
      </c>
      <c r="E81" s="29"/>
      <c r="F81" s="29"/>
      <c r="G81" s="11">
        <v>5.7885191071870002E-4</v>
      </c>
      <c r="H81" s="3">
        <v>0.24990662001639999</v>
      </c>
      <c r="I81" s="12">
        <f>-1+0.4961800891312</f>
        <v>-0.50381991086879996</v>
      </c>
      <c r="J81" s="11">
        <v>-1.103769391479E-16</v>
      </c>
      <c r="K81" s="3">
        <v>0.25</v>
      </c>
      <c r="L81" s="12">
        <v>-0.5</v>
      </c>
      <c r="M81" s="11">
        <v>-5.790154064837E-4</v>
      </c>
      <c r="N81" s="3">
        <v>0.24990699373549999</v>
      </c>
      <c r="O81" s="12">
        <v>-0.49618078576379998</v>
      </c>
      <c r="P81" s="3">
        <v>-3.8595577200000002E-2</v>
      </c>
      <c r="Q81" s="3">
        <v>1.24573033E-5</v>
      </c>
      <c r="R81" s="3">
        <v>0.25463750400000001</v>
      </c>
      <c r="S81" s="3">
        <f t="shared" si="4"/>
        <v>0.21605438410330002</v>
      </c>
      <c r="T81">
        <v>1.8680000000000001</v>
      </c>
      <c r="U81">
        <v>0</v>
      </c>
      <c r="V81">
        <v>0.15414</v>
      </c>
      <c r="W81" s="27">
        <f t="shared" si="5"/>
        <v>-1.7963288003727677E-3</v>
      </c>
      <c r="AB81" s="37">
        <v>0.25131399999999998</v>
      </c>
      <c r="AC81" s="37">
        <v>0.62644200000000005</v>
      </c>
      <c r="AD81" s="37">
        <v>0.13678000000000001</v>
      </c>
    </row>
    <row r="82" spans="1:30" x14ac:dyDescent="0.2">
      <c r="A82">
        <v>4</v>
      </c>
      <c r="B82" t="s">
        <v>6</v>
      </c>
      <c r="C82" t="s">
        <v>78</v>
      </c>
      <c r="D82" t="s">
        <v>7</v>
      </c>
      <c r="E82" s="29"/>
      <c r="F82" s="29"/>
      <c r="G82" s="11">
        <f>1-0.4994211480893</f>
        <v>0.50057885191069995</v>
      </c>
      <c r="H82" s="3">
        <v>3.8199108688499999E-3</v>
      </c>
      <c r="I82" s="12">
        <v>0.25009337998359998</v>
      </c>
      <c r="J82" s="11">
        <v>0.5</v>
      </c>
      <c r="K82" s="3">
        <v>5.5185068318089999E-17</v>
      </c>
      <c r="L82" s="12">
        <v>0.25</v>
      </c>
      <c r="M82" s="11">
        <v>0.49942098459349998</v>
      </c>
      <c r="N82" s="3">
        <v>-3.819214236204E-3</v>
      </c>
      <c r="O82" s="12">
        <v>0.25009300626449998</v>
      </c>
      <c r="P82" s="3">
        <v>-3.8595577200000002E-2</v>
      </c>
      <c r="Q82" s="3">
        <v>-0.25463750400000001</v>
      </c>
      <c r="R82" s="3">
        <v>-1.24573033E-5</v>
      </c>
      <c r="S82" s="3">
        <f t="shared" si="4"/>
        <v>-0.29324553850330004</v>
      </c>
      <c r="T82">
        <v>1.8680000000000001</v>
      </c>
      <c r="U82">
        <v>-0.15414</v>
      </c>
      <c r="V82">
        <v>0</v>
      </c>
      <c r="W82" s="27">
        <f t="shared" si="5"/>
        <v>-1.7963288003727677E-3</v>
      </c>
      <c r="AB82" s="37">
        <v>0.74868999999999997</v>
      </c>
      <c r="AC82" s="37">
        <v>0.37356</v>
      </c>
      <c r="AD82" s="37">
        <v>0.13678000000000001</v>
      </c>
    </row>
    <row r="83" spans="1:30" x14ac:dyDescent="0.2">
      <c r="A83">
        <v>5</v>
      </c>
      <c r="B83" t="s">
        <v>6</v>
      </c>
      <c r="C83" t="s">
        <v>78</v>
      </c>
      <c r="D83" t="s">
        <v>7</v>
      </c>
      <c r="E83" s="29"/>
      <c r="F83" s="29"/>
      <c r="G83" s="11">
        <v>-0.49942114808929999</v>
      </c>
      <c r="H83" s="3">
        <v>0.25009337998359998</v>
      </c>
      <c r="I83" s="12">
        <v>3.8199108688499999E-3</v>
      </c>
      <c r="J83" s="11">
        <v>-0.5</v>
      </c>
      <c r="K83" s="3">
        <v>0.25</v>
      </c>
      <c r="L83" s="12">
        <v>-2.7581719484069999E-17</v>
      </c>
      <c r="M83" s="11">
        <f>-1+0.4994209845935</f>
        <v>-0.50057901540649996</v>
      </c>
      <c r="N83" s="3">
        <v>0.25009300626449998</v>
      </c>
      <c r="O83" s="12">
        <v>-3.819214236204E-3</v>
      </c>
      <c r="P83" s="3">
        <v>-3.8595577200000002E-2</v>
      </c>
      <c r="Q83" s="3">
        <v>-1.24573033E-5</v>
      </c>
      <c r="R83" s="3">
        <v>-0.25463750400000001</v>
      </c>
      <c r="S83" s="3">
        <f t="shared" si="4"/>
        <v>-0.29324553850330004</v>
      </c>
      <c r="T83">
        <v>1.8680000000000001</v>
      </c>
      <c r="U83">
        <v>0</v>
      </c>
      <c r="V83">
        <v>-0.15414</v>
      </c>
      <c r="W83" s="27">
        <f t="shared" si="5"/>
        <v>-1.7963288003727677E-3</v>
      </c>
      <c r="AB83" s="37">
        <v>0.25130999999999998</v>
      </c>
      <c r="AC83" s="37">
        <v>0.37356</v>
      </c>
      <c r="AD83" s="37">
        <v>0.86321999999999999</v>
      </c>
    </row>
    <row r="84" spans="1:30" x14ac:dyDescent="0.2">
      <c r="A84">
        <v>6</v>
      </c>
      <c r="B84" t="s">
        <v>6</v>
      </c>
      <c r="C84" t="s">
        <v>78</v>
      </c>
      <c r="D84" t="s">
        <v>7</v>
      </c>
      <c r="E84" s="29"/>
      <c r="F84" s="29"/>
      <c r="G84" s="11">
        <v>5.7885191071870002E-4</v>
      </c>
      <c r="H84" s="3">
        <v>0.49618008913119999</v>
      </c>
      <c r="I84" s="12">
        <v>0.24990662001639999</v>
      </c>
      <c r="J84" s="11">
        <v>-5.5202948590880002E-17</v>
      </c>
      <c r="K84" s="3">
        <v>0.5</v>
      </c>
      <c r="L84" s="12">
        <v>0.25</v>
      </c>
      <c r="M84" s="11">
        <v>-5.790154064837E-4</v>
      </c>
      <c r="N84" s="3">
        <f>1-0.4961807857638</f>
        <v>0.50381921423620002</v>
      </c>
      <c r="O84" s="12">
        <v>0.24990699373549999</v>
      </c>
      <c r="P84" s="3">
        <v>-3.8595577200000002E-2</v>
      </c>
      <c r="Q84" s="3">
        <v>0.25463750400000001</v>
      </c>
      <c r="R84" s="3">
        <v>1.24573033E-5</v>
      </c>
      <c r="S84" s="3">
        <f t="shared" si="4"/>
        <v>0.2160543841033</v>
      </c>
      <c r="T84">
        <v>1.8680000000000001</v>
      </c>
      <c r="U84">
        <v>0.15414</v>
      </c>
      <c r="V84">
        <v>0</v>
      </c>
      <c r="W84" s="27">
        <f t="shared" si="5"/>
        <v>-1.7963288003727677E-3</v>
      </c>
      <c r="AB84" s="37">
        <v>0.74868599999999996</v>
      </c>
      <c r="AC84" s="37">
        <v>0.62644200000000005</v>
      </c>
      <c r="AD84" s="37">
        <v>0.86321999999999999</v>
      </c>
    </row>
    <row r="85" spans="1:30" x14ac:dyDescent="0.2">
      <c r="A85">
        <v>11</v>
      </c>
      <c r="B85" s="20" t="s">
        <v>4</v>
      </c>
      <c r="C85" t="s">
        <v>9</v>
      </c>
      <c r="D85" t="s">
        <v>9</v>
      </c>
      <c r="E85" s="29" t="s">
        <v>64</v>
      </c>
      <c r="F85" s="29" t="s">
        <v>60</v>
      </c>
      <c r="G85" s="11">
        <v>9.4508097405640007E-2</v>
      </c>
      <c r="H85" s="3">
        <v>0.18760421232720001</v>
      </c>
      <c r="I85" s="12">
        <v>-0.47435100023170002</v>
      </c>
      <c r="J85" s="11">
        <v>9.3736924865660001E-2</v>
      </c>
      <c r="K85" s="3">
        <v>0.18603846610559999</v>
      </c>
      <c r="L85" s="12">
        <v>-0.47177671810080002</v>
      </c>
      <c r="M85" s="11">
        <v>9.2875602181610006E-2</v>
      </c>
      <c r="N85" s="3">
        <v>0.18420883769659999</v>
      </c>
      <c r="O85" s="12">
        <v>-0.4690136473141</v>
      </c>
      <c r="P85" s="3">
        <v>-5.4416507500000003E-2</v>
      </c>
      <c r="Q85" s="3">
        <v>-0.113179154</v>
      </c>
      <c r="R85" s="3">
        <v>0.177911764</v>
      </c>
      <c r="S85" s="3">
        <f t="shared" si="4"/>
        <v>1.0316102500000007E-2</v>
      </c>
      <c r="T85">
        <v>-1.1003000000000001</v>
      </c>
      <c r="U85">
        <v>0.53061000000000003</v>
      </c>
      <c r="V85">
        <v>-0.2228</v>
      </c>
      <c r="W85" s="27">
        <f t="shared" si="5"/>
        <v>-2.1775897701161277E-3</v>
      </c>
      <c r="AB85" s="37">
        <v>0.13678000000000001</v>
      </c>
      <c r="AC85" s="37">
        <v>0.25131399999999998</v>
      </c>
      <c r="AD85" s="37">
        <v>0.62644200000000005</v>
      </c>
    </row>
    <row r="86" spans="1:30" x14ac:dyDescent="0.2">
      <c r="A86">
        <v>15</v>
      </c>
      <c r="B86" s="20" t="s">
        <v>6</v>
      </c>
      <c r="C86" t="s">
        <v>9</v>
      </c>
      <c r="D86" t="s">
        <v>9</v>
      </c>
      <c r="E86" s="29" t="s">
        <v>64</v>
      </c>
      <c r="F86" s="29" t="s">
        <v>62</v>
      </c>
      <c r="G86" s="11">
        <v>9.4508097405640007E-2</v>
      </c>
      <c r="H86" s="3">
        <v>-0.18760421232720001</v>
      </c>
      <c r="I86" s="12">
        <v>0.47435100023170002</v>
      </c>
      <c r="J86" s="11">
        <v>9.3736924865660001E-2</v>
      </c>
      <c r="K86" s="3">
        <v>-0.18603846610559999</v>
      </c>
      <c r="L86" s="12">
        <v>0.47177671810080002</v>
      </c>
      <c r="M86" s="11">
        <v>9.2875602181610006E-2</v>
      </c>
      <c r="N86" s="3">
        <v>-0.18420883769659999</v>
      </c>
      <c r="O86" s="12">
        <v>0.4690136473141</v>
      </c>
      <c r="P86" s="3">
        <v>-5.4416507500000003E-2</v>
      </c>
      <c r="Q86" s="3">
        <v>0.113179154</v>
      </c>
      <c r="R86" s="3">
        <v>-0.177911764</v>
      </c>
      <c r="S86" s="3">
        <f t="shared" si="4"/>
        <v>-0.1191491175</v>
      </c>
      <c r="T86">
        <v>-1.1003000000000001</v>
      </c>
      <c r="U86">
        <v>-0.53061000000000003</v>
      </c>
      <c r="V86">
        <v>0.2228</v>
      </c>
      <c r="W86" s="27">
        <f t="shared" si="5"/>
        <v>-2.1775897701161277E-3</v>
      </c>
      <c r="AB86" s="37">
        <v>0.62644200000000005</v>
      </c>
      <c r="AC86" s="37">
        <v>0.13678000000000001</v>
      </c>
      <c r="AD86" s="37">
        <v>0.25131399999999998</v>
      </c>
    </row>
    <row r="87" spans="1:30" x14ac:dyDescent="0.2">
      <c r="A87">
        <v>24</v>
      </c>
      <c r="B87" s="20" t="s">
        <v>6</v>
      </c>
      <c r="C87" t="s">
        <v>9</v>
      </c>
      <c r="D87" t="s">
        <v>9</v>
      </c>
      <c r="E87" s="29" t="s">
        <v>59</v>
      </c>
      <c r="F87" s="29" t="s">
        <v>63</v>
      </c>
      <c r="G87" s="11">
        <v>9.4508097405640007E-2</v>
      </c>
      <c r="H87" s="3">
        <v>-0.47435100023170002</v>
      </c>
      <c r="I87" s="12">
        <v>0.18760421232720001</v>
      </c>
      <c r="J87" s="11">
        <v>9.3736924865660001E-2</v>
      </c>
      <c r="K87" s="3">
        <v>-0.47177671810080002</v>
      </c>
      <c r="L87" s="12">
        <v>0.18603846610559999</v>
      </c>
      <c r="M87" s="11">
        <v>9.2875602181610006E-2</v>
      </c>
      <c r="N87" s="3">
        <v>-0.4690136473141</v>
      </c>
      <c r="O87" s="12">
        <v>0.18420883769659999</v>
      </c>
      <c r="P87" s="3">
        <v>-5.4416507500000003E-2</v>
      </c>
      <c r="Q87" s="3">
        <v>0.177911764</v>
      </c>
      <c r="R87" s="3">
        <v>-0.113179154</v>
      </c>
      <c r="S87" s="3">
        <f t="shared" si="4"/>
        <v>1.0316102499999993E-2</v>
      </c>
      <c r="T87">
        <v>-1.1003000000000001</v>
      </c>
      <c r="U87">
        <v>-0.2228</v>
      </c>
      <c r="V87">
        <v>0.53061000000000003</v>
      </c>
      <c r="W87" s="27">
        <f t="shared" si="5"/>
        <v>-2.1775897701161277E-3</v>
      </c>
      <c r="AB87" s="37">
        <v>0.86321999999999999</v>
      </c>
      <c r="AC87" s="37">
        <v>0.74868599999999996</v>
      </c>
      <c r="AD87" s="37">
        <v>0.62644200000000005</v>
      </c>
    </row>
    <row r="88" spans="1:30" x14ac:dyDescent="0.2">
      <c r="A88">
        <v>26</v>
      </c>
      <c r="B88" s="20" t="s">
        <v>6</v>
      </c>
      <c r="C88" t="s">
        <v>9</v>
      </c>
      <c r="D88" t="s">
        <v>9</v>
      </c>
      <c r="E88" s="29" t="s">
        <v>59</v>
      </c>
      <c r="F88" s="29" t="s">
        <v>61</v>
      </c>
      <c r="G88" s="11">
        <v>9.4508097405640007E-2</v>
      </c>
      <c r="H88" s="3">
        <v>0.47435100023170002</v>
      </c>
      <c r="I88" s="12">
        <v>-0.18760421232720001</v>
      </c>
      <c r="J88" s="11">
        <v>9.3736924865660001E-2</v>
      </c>
      <c r="K88" s="3">
        <v>0.47177671810080002</v>
      </c>
      <c r="L88" s="12">
        <v>-0.18603846610559999</v>
      </c>
      <c r="M88" s="11">
        <v>9.2875602181610006E-2</v>
      </c>
      <c r="N88" s="3">
        <v>0.4690136473141</v>
      </c>
      <c r="O88" s="12">
        <v>-0.18420883769659999</v>
      </c>
      <c r="P88" s="3">
        <v>-5.4416507500000003E-2</v>
      </c>
      <c r="Q88" s="3">
        <v>-0.177911764</v>
      </c>
      <c r="R88" s="3">
        <v>0.113179154</v>
      </c>
      <c r="S88" s="3">
        <f t="shared" si="4"/>
        <v>-0.11914911750000001</v>
      </c>
      <c r="T88">
        <v>-1.1003000000000001</v>
      </c>
      <c r="U88">
        <v>0.2228</v>
      </c>
      <c r="V88">
        <v>-0.53061000000000003</v>
      </c>
      <c r="W88" s="27">
        <f t="shared" si="5"/>
        <v>-2.1775897701161277E-3</v>
      </c>
      <c r="AB88" s="37">
        <v>0.37356</v>
      </c>
      <c r="AC88" s="37">
        <v>0.13678000000000001</v>
      </c>
      <c r="AD88" s="37">
        <v>0.74868999999999997</v>
      </c>
    </row>
    <row r="89" spans="1:30" x14ac:dyDescent="0.2">
      <c r="A89">
        <v>13</v>
      </c>
      <c r="B89" s="20" t="s">
        <v>4</v>
      </c>
      <c r="C89" t="s">
        <v>9</v>
      </c>
      <c r="D89" t="s">
        <v>9</v>
      </c>
      <c r="E89" s="29" t="s">
        <v>59</v>
      </c>
      <c r="F89" s="29" t="s">
        <v>62</v>
      </c>
      <c r="G89" s="11">
        <v>-9.2875662780259993E-2</v>
      </c>
      <c r="H89" s="3">
        <v>-0.1842080123224</v>
      </c>
      <c r="I89" s="12">
        <v>-0.46901401707759999</v>
      </c>
      <c r="J89" s="11">
        <v>-9.3736924865660001E-2</v>
      </c>
      <c r="K89" s="3">
        <v>-0.18603846610559999</v>
      </c>
      <c r="L89" s="12">
        <v>-0.47177671810080002</v>
      </c>
      <c r="M89" s="11">
        <v>-9.4507920849859997E-2</v>
      </c>
      <c r="N89" s="3">
        <v>-0.18760357180539999</v>
      </c>
      <c r="O89" s="12">
        <v>-0.4743513022825</v>
      </c>
      <c r="P89" s="3">
        <v>-5.4408602299999997E-2</v>
      </c>
      <c r="Q89" s="3">
        <v>-0.11318531599999999</v>
      </c>
      <c r="R89" s="3">
        <v>-0.17790950699999999</v>
      </c>
      <c r="S89" s="3">
        <f t="shared" si="4"/>
        <v>-0.3455034253</v>
      </c>
      <c r="T89">
        <v>-1.1003000000000001</v>
      </c>
      <c r="U89">
        <v>0.53061000000000003</v>
      </c>
      <c r="V89">
        <v>0.2228</v>
      </c>
      <c r="W89" s="27">
        <f t="shared" si="5"/>
        <v>-2.1782167625775347E-3</v>
      </c>
      <c r="AB89" s="37">
        <v>0.13678000000000001</v>
      </c>
      <c r="AC89" s="37">
        <v>0.74868999999999997</v>
      </c>
      <c r="AD89" s="37">
        <v>0.37356</v>
      </c>
    </row>
    <row r="90" spans="1:30" x14ac:dyDescent="0.2">
      <c r="A90">
        <v>17</v>
      </c>
      <c r="B90" s="20" t="s">
        <v>6</v>
      </c>
      <c r="C90" t="s">
        <v>9</v>
      </c>
      <c r="D90" t="s">
        <v>9</v>
      </c>
      <c r="E90" s="29" t="s">
        <v>59</v>
      </c>
      <c r="F90" s="29" t="s">
        <v>60</v>
      </c>
      <c r="G90" s="11">
        <v>-9.2875662780259993E-2</v>
      </c>
      <c r="H90" s="3">
        <v>0.1842080123224</v>
      </c>
      <c r="I90" s="12">
        <v>0.46901401707759999</v>
      </c>
      <c r="J90" s="11">
        <v>-9.3736924865660001E-2</v>
      </c>
      <c r="K90" s="3">
        <v>0.18603846610559999</v>
      </c>
      <c r="L90" s="12">
        <v>0.47177671810080002</v>
      </c>
      <c r="M90" s="11">
        <v>-9.4507920849859997E-2</v>
      </c>
      <c r="N90" s="3">
        <v>0.18760357180539999</v>
      </c>
      <c r="O90" s="12">
        <v>0.4743513022825</v>
      </c>
      <c r="P90" s="3">
        <v>-5.4408602299999997E-2</v>
      </c>
      <c r="Q90" s="3">
        <v>0.11318531599999999</v>
      </c>
      <c r="R90" s="3">
        <v>0.17790950699999999</v>
      </c>
      <c r="S90" s="3">
        <f t="shared" si="4"/>
        <v>0.23668622070000001</v>
      </c>
      <c r="T90">
        <v>-1.1003000000000001</v>
      </c>
      <c r="U90">
        <v>-0.53061000000000003</v>
      </c>
      <c r="V90">
        <v>-0.2228</v>
      </c>
      <c r="W90" s="27">
        <f t="shared" si="5"/>
        <v>-2.1782167625775347E-3</v>
      </c>
      <c r="AB90" s="37">
        <v>0.37356</v>
      </c>
      <c r="AC90" s="37">
        <v>0.86321999999999999</v>
      </c>
      <c r="AD90" s="37">
        <v>0.25130999999999998</v>
      </c>
    </row>
    <row r="91" spans="1:30" x14ac:dyDescent="0.2">
      <c r="A91">
        <v>28</v>
      </c>
      <c r="B91" s="20" t="s">
        <v>6</v>
      </c>
      <c r="C91" t="s">
        <v>9</v>
      </c>
      <c r="D91" t="s">
        <v>9</v>
      </c>
      <c r="E91" s="29" t="s">
        <v>64</v>
      </c>
      <c r="F91" s="29" t="s">
        <v>63</v>
      </c>
      <c r="G91" s="11">
        <v>-9.2875662780259993E-2</v>
      </c>
      <c r="H91" s="3">
        <v>0.46901401707759999</v>
      </c>
      <c r="I91" s="12">
        <v>0.1842080123224</v>
      </c>
      <c r="J91" s="11">
        <v>-9.3736924865660001E-2</v>
      </c>
      <c r="K91" s="3">
        <v>0.47177671810080002</v>
      </c>
      <c r="L91" s="12">
        <v>0.18603846610559999</v>
      </c>
      <c r="M91" s="11">
        <v>-9.4507920849859997E-2</v>
      </c>
      <c r="N91" s="3">
        <v>0.4743513022825</v>
      </c>
      <c r="O91" s="12">
        <v>0.18760357180539999</v>
      </c>
      <c r="P91" s="3">
        <v>-5.4408602299999997E-2</v>
      </c>
      <c r="Q91" s="3">
        <v>0.17790950699999999</v>
      </c>
      <c r="R91" s="3">
        <v>0.11318531599999999</v>
      </c>
      <c r="S91" s="3">
        <f t="shared" si="4"/>
        <v>0.23668622070000001</v>
      </c>
      <c r="T91">
        <v>-1.1003000000000001</v>
      </c>
      <c r="U91">
        <v>-0.2228</v>
      </c>
      <c r="V91">
        <v>-0.53061000000000003</v>
      </c>
      <c r="W91" s="27">
        <f t="shared" si="5"/>
        <v>-2.1782167625775347E-3</v>
      </c>
      <c r="AB91" s="37">
        <v>0.86321999999999999</v>
      </c>
      <c r="AC91" s="37">
        <v>0.25130999999999998</v>
      </c>
      <c r="AD91" s="37">
        <v>0.37356</v>
      </c>
    </row>
    <row r="92" spans="1:30" x14ac:dyDescent="0.2">
      <c r="A92">
        <v>30</v>
      </c>
      <c r="B92" s="20" t="s">
        <v>6</v>
      </c>
      <c r="C92" t="s">
        <v>9</v>
      </c>
      <c r="D92" t="s">
        <v>9</v>
      </c>
      <c r="E92" s="29" t="s">
        <v>64</v>
      </c>
      <c r="F92" s="29" t="s">
        <v>61</v>
      </c>
      <c r="G92" s="11">
        <v>-9.2875662780259993E-2</v>
      </c>
      <c r="H92" s="3">
        <v>-0.46901401707759999</v>
      </c>
      <c r="I92" s="12">
        <v>-0.1842080123224</v>
      </c>
      <c r="J92" s="11">
        <v>-9.3736924865660001E-2</v>
      </c>
      <c r="K92" s="3">
        <v>-0.47177671810080002</v>
      </c>
      <c r="L92" s="12">
        <v>-0.18603846610559999</v>
      </c>
      <c r="M92" s="11">
        <v>-9.4507920849859997E-2</v>
      </c>
      <c r="N92" s="3">
        <v>-0.4743513022825</v>
      </c>
      <c r="O92" s="12">
        <v>-0.18760357180539999</v>
      </c>
      <c r="P92" s="3">
        <v>-5.4408602299999997E-2</v>
      </c>
      <c r="Q92" s="3">
        <v>-0.17790950699999999</v>
      </c>
      <c r="R92" s="3">
        <v>-0.11318531599999999</v>
      </c>
      <c r="S92" s="3">
        <f t="shared" si="4"/>
        <v>-0.3455034253</v>
      </c>
      <c r="T92">
        <v>-1.1003000000000001</v>
      </c>
      <c r="U92">
        <v>0.2228</v>
      </c>
      <c r="V92">
        <v>0.53061000000000003</v>
      </c>
      <c r="W92" s="27">
        <f t="shared" si="5"/>
        <v>-2.1782167625775347E-3</v>
      </c>
      <c r="AB92" s="37">
        <v>0.62644200000000005</v>
      </c>
      <c r="AC92" s="37">
        <v>0.86321999999999999</v>
      </c>
      <c r="AD92" s="37">
        <v>0.74868599999999996</v>
      </c>
    </row>
    <row r="93" spans="1:30" x14ac:dyDescent="0.2">
      <c r="A93">
        <v>62</v>
      </c>
      <c r="B93" s="20" t="s">
        <v>4</v>
      </c>
      <c r="C93" t="s">
        <v>73</v>
      </c>
      <c r="D93" t="s">
        <v>8</v>
      </c>
      <c r="E93" s="29" t="s">
        <v>62</v>
      </c>
      <c r="F93" s="29" t="s">
        <v>63</v>
      </c>
      <c r="G93" s="11">
        <v>-9.0652803221699996E-2</v>
      </c>
      <c r="H93" s="3">
        <v>-0.36054279505320003</v>
      </c>
      <c r="I93" s="12">
        <v>0.3031752258912</v>
      </c>
      <c r="J93" s="11">
        <v>-8.8913381100890004E-2</v>
      </c>
      <c r="K93" s="3">
        <v>-0.3550142377396</v>
      </c>
      <c r="L93" s="12">
        <v>0.29850731058710001</v>
      </c>
      <c r="M93" s="11">
        <v>-8.7061001717500003E-2</v>
      </c>
      <c r="N93" s="3">
        <v>-0.34927027925120002</v>
      </c>
      <c r="O93" s="12">
        <v>0.2935938067419</v>
      </c>
      <c r="P93" s="3">
        <v>0.119726717</v>
      </c>
      <c r="Q93" s="3">
        <v>0.375750527</v>
      </c>
      <c r="R93" s="3">
        <v>-0.31938063799999999</v>
      </c>
      <c r="S93" s="3">
        <f t="shared" si="4"/>
        <v>0.17609660599999999</v>
      </c>
      <c r="T93">
        <v>5.5781999999999998E-2</v>
      </c>
      <c r="U93">
        <v>-5.5447999999999997E-2</v>
      </c>
      <c r="V93">
        <v>0.12654000000000001</v>
      </c>
      <c r="W93" s="27">
        <f t="shared" si="5"/>
        <v>-2.9843613802086897E-3</v>
      </c>
      <c r="AB93" s="37">
        <v>0.62644200000000005</v>
      </c>
      <c r="AC93" s="37">
        <v>0.25131399999999998</v>
      </c>
      <c r="AD93" s="37">
        <v>0.13678000000000001</v>
      </c>
    </row>
    <row r="94" spans="1:30" x14ac:dyDescent="0.2">
      <c r="A94">
        <v>64</v>
      </c>
      <c r="B94" s="20" t="s">
        <v>6</v>
      </c>
      <c r="C94" t="s">
        <v>73</v>
      </c>
      <c r="D94" t="s">
        <v>8</v>
      </c>
      <c r="E94" s="29" t="s">
        <v>60</v>
      </c>
      <c r="F94" s="29" t="s">
        <v>61</v>
      </c>
      <c r="G94" s="11">
        <v>-9.0652803221699996E-2</v>
      </c>
      <c r="H94" s="3">
        <v>0.36054279505320003</v>
      </c>
      <c r="I94" s="12">
        <v>-0.3031752258912</v>
      </c>
      <c r="J94" s="11">
        <v>-8.8913381100890004E-2</v>
      </c>
      <c r="K94" s="3">
        <v>0.3550142377396</v>
      </c>
      <c r="L94" s="12">
        <v>-0.29850731058710001</v>
      </c>
      <c r="M94" s="11">
        <v>-8.7061001717500003E-2</v>
      </c>
      <c r="N94" s="3">
        <v>0.34927027925120002</v>
      </c>
      <c r="O94" s="12">
        <v>-0.2935938067419</v>
      </c>
      <c r="P94" s="3">
        <v>0.119726717</v>
      </c>
      <c r="Q94" s="3">
        <v>-0.375750527</v>
      </c>
      <c r="R94" s="3">
        <v>0.31938063799999999</v>
      </c>
      <c r="S94" s="3">
        <f t="shared" si="4"/>
        <v>6.3356827999999976E-2</v>
      </c>
      <c r="T94">
        <v>5.5781999999999998E-2</v>
      </c>
      <c r="U94">
        <v>5.5447999999999997E-2</v>
      </c>
      <c r="V94">
        <v>-0.12654000000000001</v>
      </c>
      <c r="W94" s="27">
        <f t="shared" si="5"/>
        <v>-2.9843613802086897E-3</v>
      </c>
      <c r="AB94" s="37">
        <v>0.37356</v>
      </c>
      <c r="AC94" s="37">
        <v>0.74868999999999997</v>
      </c>
      <c r="AD94" s="37">
        <v>0.13678000000000001</v>
      </c>
    </row>
    <row r="95" spans="1:30" x14ac:dyDescent="0.2">
      <c r="A95">
        <v>68</v>
      </c>
      <c r="B95" s="20" t="s">
        <v>6</v>
      </c>
      <c r="C95" t="s">
        <v>73</v>
      </c>
      <c r="D95" t="s">
        <v>8</v>
      </c>
      <c r="E95" s="29" t="s">
        <v>60</v>
      </c>
      <c r="F95" s="29" t="s">
        <v>61</v>
      </c>
      <c r="G95" s="11">
        <v>-9.0652803221699996E-2</v>
      </c>
      <c r="H95" s="3">
        <v>0.3031752258912</v>
      </c>
      <c r="I95" s="12">
        <v>-0.36054279505320003</v>
      </c>
      <c r="J95" s="11">
        <v>-8.8913381100890004E-2</v>
      </c>
      <c r="K95" s="3">
        <v>0.29850731058710001</v>
      </c>
      <c r="L95" s="12">
        <v>-0.3550142377396</v>
      </c>
      <c r="M95" s="11">
        <v>-8.7061001717500003E-2</v>
      </c>
      <c r="N95" s="3">
        <v>0.2935938067419</v>
      </c>
      <c r="O95" s="12">
        <v>-0.34927027925120002</v>
      </c>
      <c r="P95" s="3">
        <v>0.119726717</v>
      </c>
      <c r="Q95" s="3">
        <v>-0.31938063799999999</v>
      </c>
      <c r="R95" s="3">
        <v>0.375750527</v>
      </c>
      <c r="S95" s="3">
        <f t="shared" si="4"/>
        <v>0.17609660599999999</v>
      </c>
      <c r="T95">
        <v>5.5781999999999998E-2</v>
      </c>
      <c r="U95">
        <v>0.12654000000000001</v>
      </c>
      <c r="V95">
        <v>-5.5447999999999997E-2</v>
      </c>
      <c r="W95" s="27">
        <f t="shared" si="5"/>
        <v>-2.9843613802086897E-3</v>
      </c>
      <c r="AB95" s="37">
        <v>0.37356</v>
      </c>
      <c r="AC95" s="37">
        <v>0.25130999999999998</v>
      </c>
      <c r="AD95" s="37">
        <v>0.86321999999999999</v>
      </c>
    </row>
    <row r="96" spans="1:30" x14ac:dyDescent="0.2">
      <c r="A96">
        <v>69</v>
      </c>
      <c r="B96" s="20" t="s">
        <v>6</v>
      </c>
      <c r="C96" t="s">
        <v>73</v>
      </c>
      <c r="D96" t="s">
        <v>8</v>
      </c>
      <c r="E96" s="29" t="s">
        <v>62</v>
      </c>
      <c r="F96" s="29" t="s">
        <v>63</v>
      </c>
      <c r="G96" s="11">
        <v>-9.0652803221699996E-2</v>
      </c>
      <c r="H96" s="3">
        <v>-0.3031752258912</v>
      </c>
      <c r="I96" s="12">
        <v>0.36054279505320003</v>
      </c>
      <c r="J96" s="11">
        <v>-8.8913381100890004E-2</v>
      </c>
      <c r="K96" s="3">
        <v>-0.29850731058710001</v>
      </c>
      <c r="L96" s="12">
        <v>0.3550142377396</v>
      </c>
      <c r="M96" s="11">
        <v>-8.7061001717500003E-2</v>
      </c>
      <c r="N96" s="3">
        <v>-0.2935938067419</v>
      </c>
      <c r="O96" s="12">
        <v>0.34927027925120002</v>
      </c>
      <c r="P96" s="3">
        <v>0.119726717</v>
      </c>
      <c r="Q96" s="3">
        <v>0.31938063799999999</v>
      </c>
      <c r="R96" s="3">
        <v>-0.375750527</v>
      </c>
      <c r="S96" s="3">
        <f t="shared" si="4"/>
        <v>6.3356827999999976E-2</v>
      </c>
      <c r="T96">
        <v>5.5781999999999998E-2</v>
      </c>
      <c r="U96">
        <v>-0.12654000000000001</v>
      </c>
      <c r="V96">
        <v>5.5447999999999997E-2</v>
      </c>
      <c r="W96" s="27">
        <f t="shared" si="5"/>
        <v>-2.9843613802086897E-3</v>
      </c>
      <c r="AB96" s="37">
        <v>0.62644200000000005</v>
      </c>
      <c r="AC96" s="37">
        <v>0.74868599999999996</v>
      </c>
      <c r="AD96" s="37">
        <v>0.86321999999999999</v>
      </c>
    </row>
    <row r="97" spans="1:30" x14ac:dyDescent="0.2">
      <c r="A97" s="20">
        <v>60</v>
      </c>
      <c r="B97" s="20" t="s">
        <v>4</v>
      </c>
      <c r="C97" t="s">
        <v>73</v>
      </c>
      <c r="D97" t="s">
        <v>8</v>
      </c>
      <c r="E97" s="29" t="s">
        <v>61</v>
      </c>
      <c r="F97" s="29" t="s">
        <v>62</v>
      </c>
      <c r="G97" s="11">
        <v>8.704930390184E-2</v>
      </c>
      <c r="H97" s="3">
        <v>-0.34925902998090003</v>
      </c>
      <c r="I97" s="12">
        <v>-0.29358265641179998</v>
      </c>
      <c r="J97" s="11">
        <v>8.8913381100890004E-2</v>
      </c>
      <c r="K97" s="3">
        <v>-0.3550142377396</v>
      </c>
      <c r="L97" s="12">
        <v>-0.29850731058710001</v>
      </c>
      <c r="M97" s="11">
        <v>9.0648217341659995E-2</v>
      </c>
      <c r="N97" s="3">
        <v>-0.3605368766482</v>
      </c>
      <c r="O97" s="12">
        <v>-0.3031694124996</v>
      </c>
      <c r="P97" s="3">
        <v>0.11996378100000001</v>
      </c>
      <c r="Q97" s="3">
        <v>-0.37592822199999998</v>
      </c>
      <c r="R97" s="3">
        <v>-0.319558536</v>
      </c>
      <c r="S97" s="3">
        <f t="shared" si="4"/>
        <v>-0.57552297699999999</v>
      </c>
      <c r="T97">
        <v>5.5781999999999998E-2</v>
      </c>
      <c r="U97">
        <v>5.5447999999999997E-2</v>
      </c>
      <c r="V97">
        <v>0.12654000000000001</v>
      </c>
      <c r="W97" s="27">
        <f t="shared" si="5"/>
        <v>-2.9854081207631913E-3</v>
      </c>
      <c r="AB97" s="37">
        <v>0.25131399999999998</v>
      </c>
      <c r="AC97" s="37">
        <v>0.13678000000000001</v>
      </c>
      <c r="AD97" s="37">
        <v>0.62644200000000005</v>
      </c>
    </row>
    <row r="98" spans="1:30" x14ac:dyDescent="0.2">
      <c r="A98" s="20">
        <v>66</v>
      </c>
      <c r="B98" s="20" t="s">
        <v>6</v>
      </c>
      <c r="C98" t="s">
        <v>73</v>
      </c>
      <c r="D98" t="s">
        <v>8</v>
      </c>
      <c r="E98" s="29" t="s">
        <v>60</v>
      </c>
      <c r="F98" s="29" t="s">
        <v>63</v>
      </c>
      <c r="G98" s="11">
        <v>8.704930390184E-2</v>
      </c>
      <c r="H98" s="3">
        <v>0.34925902998090003</v>
      </c>
      <c r="I98" s="12">
        <v>0.29358265641179998</v>
      </c>
      <c r="J98" s="11">
        <v>8.8913381100890004E-2</v>
      </c>
      <c r="K98" s="3">
        <v>0.3550142377396</v>
      </c>
      <c r="L98" s="12">
        <v>0.29850731058710001</v>
      </c>
      <c r="M98" s="11">
        <v>9.0648217341659995E-2</v>
      </c>
      <c r="N98" s="3">
        <v>0.3605368766482</v>
      </c>
      <c r="O98" s="12">
        <v>0.3031694124996</v>
      </c>
      <c r="P98" s="3">
        <v>0.11996378100000001</v>
      </c>
      <c r="Q98" s="3">
        <v>0.37592822199999998</v>
      </c>
      <c r="R98" s="3">
        <v>0.319558536</v>
      </c>
      <c r="S98" s="3">
        <f t="shared" si="4"/>
        <v>0.81545053899999997</v>
      </c>
      <c r="T98">
        <v>5.5781999999999998E-2</v>
      </c>
      <c r="U98">
        <v>-5.5447999999999997E-2</v>
      </c>
      <c r="V98">
        <v>-0.12654000000000001</v>
      </c>
      <c r="W98" s="27">
        <f t="shared" si="5"/>
        <v>-2.9854081207631913E-3</v>
      </c>
      <c r="AB98" s="37">
        <v>0.13678000000000001</v>
      </c>
      <c r="AC98" s="37">
        <v>0.62644200000000005</v>
      </c>
      <c r="AD98" s="37">
        <v>0.25131399999999998</v>
      </c>
    </row>
    <row r="99" spans="1:30" x14ac:dyDescent="0.2">
      <c r="A99" s="20">
        <v>67</v>
      </c>
      <c r="B99" s="20" t="s">
        <v>6</v>
      </c>
      <c r="C99" t="s">
        <v>73</v>
      </c>
      <c r="D99" t="s">
        <v>8</v>
      </c>
      <c r="E99" s="29" t="s">
        <v>61</v>
      </c>
      <c r="F99" s="29" t="s">
        <v>62</v>
      </c>
      <c r="G99" s="11">
        <v>8.704930390184E-2</v>
      </c>
      <c r="H99" s="3">
        <v>-0.29358265641179998</v>
      </c>
      <c r="I99" s="12">
        <v>-0.34925902998090003</v>
      </c>
      <c r="J99" s="11">
        <v>8.8913381100890004E-2</v>
      </c>
      <c r="K99" s="3">
        <v>-0.29850731058710001</v>
      </c>
      <c r="L99" s="12">
        <v>-0.3550142377396</v>
      </c>
      <c r="M99" s="11">
        <v>9.0648217341659995E-2</v>
      </c>
      <c r="N99" s="3">
        <v>-0.3031694124996</v>
      </c>
      <c r="O99" s="12">
        <v>-0.3605368766482</v>
      </c>
      <c r="P99" s="3">
        <v>0.11996378100000001</v>
      </c>
      <c r="Q99" s="3">
        <v>-0.319558536</v>
      </c>
      <c r="R99" s="3">
        <v>-0.37592822199999998</v>
      </c>
      <c r="S99" s="3">
        <f t="shared" ref="S99:S104" si="6">P99+Q99+R99</f>
        <v>-0.57552297699999999</v>
      </c>
      <c r="T99">
        <v>5.5781999999999998E-2</v>
      </c>
      <c r="U99">
        <v>0.12654000000000001</v>
      </c>
      <c r="V99">
        <v>5.5447999999999997E-2</v>
      </c>
      <c r="W99" s="27">
        <f t="shared" ref="W99:W104" si="7">((P99*T99)+(Q99*U99)+(R99*V99))*$AA$5</f>
        <v>-2.9854081207631913E-3</v>
      </c>
      <c r="AB99" s="37">
        <v>0.74868599999999996</v>
      </c>
      <c r="AC99" s="37">
        <v>0.86321999999999999</v>
      </c>
      <c r="AD99" s="37">
        <v>0.62644200000000005</v>
      </c>
    </row>
    <row r="100" spans="1:30" x14ac:dyDescent="0.2">
      <c r="A100" s="20">
        <v>70</v>
      </c>
      <c r="B100" s="20" t="s">
        <v>6</v>
      </c>
      <c r="C100" t="s">
        <v>73</v>
      </c>
      <c r="D100" t="s">
        <v>8</v>
      </c>
      <c r="E100" s="29" t="s">
        <v>60</v>
      </c>
      <c r="F100" s="29" t="s">
        <v>63</v>
      </c>
      <c r="G100" s="11">
        <v>8.704930390184E-2</v>
      </c>
      <c r="H100" s="3">
        <v>0.29358265641179998</v>
      </c>
      <c r="I100" s="12">
        <v>0.34925902998090003</v>
      </c>
      <c r="J100" s="11">
        <v>8.8913381100890004E-2</v>
      </c>
      <c r="K100" s="3">
        <v>0.29850731058710001</v>
      </c>
      <c r="L100" s="12">
        <v>0.3550142377396</v>
      </c>
      <c r="M100" s="11">
        <v>9.0648217341659995E-2</v>
      </c>
      <c r="N100" s="3">
        <v>0.3031694124996</v>
      </c>
      <c r="O100" s="12">
        <v>0.3605368766482</v>
      </c>
      <c r="P100" s="3">
        <v>0.11996378100000001</v>
      </c>
      <c r="Q100" s="3">
        <v>0.319558536</v>
      </c>
      <c r="R100" s="3">
        <v>0.37592822199999998</v>
      </c>
      <c r="S100" s="3">
        <f t="shared" si="6"/>
        <v>0.81545053899999997</v>
      </c>
      <c r="T100">
        <v>5.5781999999999998E-2</v>
      </c>
      <c r="U100">
        <v>-0.12654000000000001</v>
      </c>
      <c r="V100">
        <v>-5.5447999999999997E-2</v>
      </c>
      <c r="W100" s="27">
        <f t="shared" si="7"/>
        <v>-2.9854081207631913E-3</v>
      </c>
      <c r="AB100" s="37">
        <v>0.13678000000000001</v>
      </c>
      <c r="AC100" s="37">
        <v>0.37356</v>
      </c>
      <c r="AD100" s="37">
        <v>0.74868999999999997</v>
      </c>
    </row>
    <row r="101" spans="1:30" x14ac:dyDescent="0.2">
      <c r="A101" s="20">
        <v>48</v>
      </c>
      <c r="B101" s="20" t="s">
        <v>4</v>
      </c>
      <c r="C101" t="s">
        <v>72</v>
      </c>
      <c r="D101" t="s">
        <v>8</v>
      </c>
      <c r="E101" s="29" t="s">
        <v>61</v>
      </c>
      <c r="F101" s="29" t="s">
        <v>62</v>
      </c>
      <c r="G101" s="11">
        <v>0.49469602470700003</v>
      </c>
      <c r="H101" s="3">
        <v>0.12418193293059999</v>
      </c>
      <c r="I101" s="12">
        <v>0.12418193293059999</v>
      </c>
      <c r="J101" s="11">
        <v>0.49473715001090002</v>
      </c>
      <c r="K101" s="3">
        <v>0.1212948932107</v>
      </c>
      <c r="L101" s="12">
        <v>0.1212948932107</v>
      </c>
      <c r="M101" s="11">
        <v>0.49484926783639999</v>
      </c>
      <c r="N101" s="3">
        <v>0.1184838393615</v>
      </c>
      <c r="O101" s="12">
        <v>0.1184838393615</v>
      </c>
      <c r="P101" s="3">
        <v>5.1081043100000001E-3</v>
      </c>
      <c r="Q101" s="3">
        <v>-0.18993645200000001</v>
      </c>
      <c r="R101" s="3">
        <v>-0.18993645200000001</v>
      </c>
      <c r="S101" s="3">
        <f t="shared" si="6"/>
        <v>-0.37476479968999998</v>
      </c>
      <c r="T101">
        <v>0.57413999999999998</v>
      </c>
      <c r="U101">
        <v>0.34695999999999999</v>
      </c>
      <c r="V101">
        <v>0.34695999999999999</v>
      </c>
      <c r="W101" s="27">
        <f t="shared" si="7"/>
        <v>-7.0475600416578183E-3</v>
      </c>
      <c r="AB101" s="37">
        <v>0.74868999999999997</v>
      </c>
      <c r="AC101" s="37">
        <v>0.13678000000000001</v>
      </c>
      <c r="AD101" s="37">
        <v>0.37356</v>
      </c>
    </row>
    <row r="102" spans="1:30" x14ac:dyDescent="0.2">
      <c r="A102" s="20">
        <v>54</v>
      </c>
      <c r="B102" s="20" t="s">
        <v>6</v>
      </c>
      <c r="C102" t="s">
        <v>72</v>
      </c>
      <c r="D102" t="s">
        <v>8</v>
      </c>
      <c r="E102" s="29" t="s">
        <v>60</v>
      </c>
      <c r="F102" s="29" t="s">
        <v>63</v>
      </c>
      <c r="G102" s="11">
        <v>0.49469602470700003</v>
      </c>
      <c r="H102" s="3">
        <v>-0.12418193293059999</v>
      </c>
      <c r="I102" s="12">
        <v>-0.12418193293059999</v>
      </c>
      <c r="J102" s="11">
        <v>0.49473715001090002</v>
      </c>
      <c r="K102" s="3">
        <v>-0.1212948932107</v>
      </c>
      <c r="L102" s="12">
        <v>-0.1212948932107</v>
      </c>
      <c r="M102" s="11">
        <v>0.49484926783639999</v>
      </c>
      <c r="N102" s="3">
        <v>-0.1184838393615</v>
      </c>
      <c r="O102" s="12">
        <v>-0.1184838393615</v>
      </c>
      <c r="P102" s="3">
        <v>5.1081043100000001E-3</v>
      </c>
      <c r="Q102" s="3">
        <v>0.18993645200000001</v>
      </c>
      <c r="R102" s="3">
        <v>0.18993645200000001</v>
      </c>
      <c r="S102" s="3">
        <f t="shared" si="6"/>
        <v>0.38498100831000004</v>
      </c>
      <c r="T102">
        <v>0.57413999999999998</v>
      </c>
      <c r="U102">
        <v>-0.34695999999999999</v>
      </c>
      <c r="V102">
        <v>-0.34695999999999999</v>
      </c>
      <c r="W102" s="27">
        <f t="shared" si="7"/>
        <v>-7.0475600416578183E-3</v>
      </c>
      <c r="AB102" s="37">
        <v>0.86321999999999999</v>
      </c>
      <c r="AC102" s="37">
        <v>0.37356</v>
      </c>
      <c r="AD102" s="37">
        <v>0.25130999999999998</v>
      </c>
    </row>
    <row r="103" spans="1:30" x14ac:dyDescent="0.2">
      <c r="A103">
        <v>50</v>
      </c>
      <c r="B103" s="20" t="s">
        <v>4</v>
      </c>
      <c r="C103" t="s">
        <v>72</v>
      </c>
      <c r="D103" t="s">
        <v>8</v>
      </c>
      <c r="E103" s="29" t="s">
        <v>62</v>
      </c>
      <c r="F103" s="29" t="s">
        <v>63</v>
      </c>
      <c r="G103" s="11">
        <v>-0.49484778029819998</v>
      </c>
      <c r="H103" s="3">
        <v>0.11848402126260001</v>
      </c>
      <c r="I103" s="12">
        <v>-0.11848402126260001</v>
      </c>
      <c r="J103" s="11">
        <v>-0.49473715001090002</v>
      </c>
      <c r="K103" s="3">
        <v>0.1212948932107</v>
      </c>
      <c r="L103" s="12">
        <v>-0.1212948932107</v>
      </c>
      <c r="M103" s="11">
        <v>-0.494693633553</v>
      </c>
      <c r="N103" s="3">
        <v>0.1241835270231</v>
      </c>
      <c r="O103" s="12">
        <v>-0.1241835270231</v>
      </c>
      <c r="P103" s="3">
        <v>5.1382248400000004E-3</v>
      </c>
      <c r="Q103" s="3">
        <v>0.18998352499999999</v>
      </c>
      <c r="R103" s="3">
        <v>-0.18998352499999999</v>
      </c>
      <c r="S103" s="3">
        <f t="shared" si="6"/>
        <v>5.1382248400000108E-3</v>
      </c>
      <c r="T103">
        <v>0.57413999999999998</v>
      </c>
      <c r="U103">
        <v>-0.34695999999999999</v>
      </c>
      <c r="V103">
        <v>0.34695999999999999</v>
      </c>
      <c r="W103" s="27">
        <f t="shared" si="7"/>
        <v>-7.048400681602617E-3</v>
      </c>
      <c r="AB103" s="37">
        <v>0.25130999999999998</v>
      </c>
      <c r="AC103" s="37">
        <v>0.86321999999999999</v>
      </c>
      <c r="AD103" s="37">
        <v>0.37356</v>
      </c>
    </row>
    <row r="104" spans="1:30" ht="17" thickBot="1" x14ac:dyDescent="0.25">
      <c r="A104">
        <v>52</v>
      </c>
      <c r="B104" s="20" t="s">
        <v>6</v>
      </c>
      <c r="C104" t="s">
        <v>72</v>
      </c>
      <c r="D104" t="s">
        <v>8</v>
      </c>
      <c r="E104" s="29" t="s">
        <v>60</v>
      </c>
      <c r="F104" s="29" t="s">
        <v>61</v>
      </c>
      <c r="G104" s="13">
        <v>-0.49484778029819998</v>
      </c>
      <c r="H104" s="14">
        <v>-0.11848402126260001</v>
      </c>
      <c r="I104" s="15">
        <v>0.11848402126260001</v>
      </c>
      <c r="J104" s="13">
        <v>-0.49473715001090002</v>
      </c>
      <c r="K104" s="14">
        <v>-0.1212948932107</v>
      </c>
      <c r="L104" s="15">
        <v>0.1212948932107</v>
      </c>
      <c r="M104" s="13">
        <v>-0.494693633553</v>
      </c>
      <c r="N104" s="14">
        <v>-0.1241835270231</v>
      </c>
      <c r="O104" s="15">
        <v>0.1241835270231</v>
      </c>
      <c r="P104" s="3">
        <v>5.1382248400000004E-3</v>
      </c>
      <c r="Q104" s="3">
        <v>-0.18998352499999999</v>
      </c>
      <c r="R104" s="3">
        <v>0.18998352499999999</v>
      </c>
      <c r="S104" s="3">
        <f t="shared" si="6"/>
        <v>5.1382248400000108E-3</v>
      </c>
      <c r="T104">
        <v>0.57413999999999998</v>
      </c>
      <c r="U104">
        <v>0.34695999999999999</v>
      </c>
      <c r="V104">
        <v>-0.34695999999999999</v>
      </c>
      <c r="W104" s="27">
        <f t="shared" si="7"/>
        <v>-7.048400681602617E-3</v>
      </c>
      <c r="AB104" s="37">
        <v>0.86321999999999999</v>
      </c>
      <c r="AC104" s="37">
        <v>0.62644200000000005</v>
      </c>
      <c r="AD104" s="37">
        <v>0.74868599999999996</v>
      </c>
    </row>
  </sheetData>
  <autoFilter ref="A2:W104" xr:uid="{D2F167A3-18C3-6548-B733-8293E794B7EF}">
    <sortState xmlns:xlrd2="http://schemas.microsoft.com/office/spreadsheetml/2017/richdata2" ref="A3:W104">
      <sortCondition descending="1" ref="W2:W104"/>
    </sortState>
  </autoFilter>
  <phoneticPr fontId="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894FB-7F1E-9D49-96CB-A29CFBCA746D}">
  <dimension ref="A1:AD128"/>
  <sheetViews>
    <sheetView zoomScale="130" zoomScaleNormal="130" workbookViewId="0">
      <pane xSplit="4" ySplit="2" topLeftCell="P3" activePane="bottomRight" state="frozen"/>
      <selection activeCell="N13" sqref="N13"/>
      <selection pane="topRight" activeCell="N13" sqref="N13"/>
      <selection pane="bottomLeft" activeCell="N13" sqref="N13"/>
      <selection pane="bottomRight" activeCell="Z5" sqref="Z5"/>
    </sheetView>
  </sheetViews>
  <sheetFormatPr baseColWidth="10" defaultRowHeight="16" x14ac:dyDescent="0.2"/>
  <cols>
    <col min="5" max="6" width="5.5" customWidth="1"/>
    <col min="23" max="23" width="13" bestFit="1" customWidth="1"/>
    <col min="25" max="25" width="12.1640625" bestFit="1" customWidth="1"/>
    <col min="27" max="27" width="12.6640625" bestFit="1" customWidth="1"/>
  </cols>
  <sheetData>
    <row r="1" spans="1:30" ht="17" thickBot="1" x14ac:dyDescent="0.25">
      <c r="G1" s="20" t="s">
        <v>10</v>
      </c>
      <c r="H1" s="20"/>
      <c r="I1" s="20"/>
      <c r="J1" s="20" t="s">
        <v>0</v>
      </c>
      <c r="K1" s="20"/>
      <c r="L1" s="20"/>
      <c r="M1" s="20" t="s">
        <v>11</v>
      </c>
      <c r="N1" s="20"/>
      <c r="O1" s="20"/>
      <c r="P1" s="4"/>
      <c r="Q1" s="4"/>
      <c r="R1" s="4"/>
      <c r="T1" s="2" t="s">
        <v>82</v>
      </c>
      <c r="W1" s="51" t="s">
        <v>81</v>
      </c>
      <c r="Y1">
        <f>(1.60218*POWER(10,-19)*$AA$5*POWER(10,-10))/(POWER(($AA$5*POWER(10,-10)),3))</f>
        <v>5.3570212197253234E-2</v>
      </c>
    </row>
    <row r="2" spans="1:30" s="2" customFormat="1" ht="17" thickBot="1" x14ac:dyDescent="0.25">
      <c r="A2" s="2" t="s">
        <v>1</v>
      </c>
      <c r="B2" s="2" t="s">
        <v>2</v>
      </c>
      <c r="C2" s="2" t="s">
        <v>79</v>
      </c>
      <c r="D2" s="2" t="s">
        <v>3</v>
      </c>
      <c r="E2" s="2" t="s">
        <v>35</v>
      </c>
      <c r="F2" s="2" t="s">
        <v>34</v>
      </c>
      <c r="G2" s="5" t="s">
        <v>12</v>
      </c>
      <c r="H2" s="6" t="s">
        <v>13</v>
      </c>
      <c r="I2" s="7" t="s">
        <v>14</v>
      </c>
      <c r="J2" s="5" t="s">
        <v>15</v>
      </c>
      <c r="K2" s="6" t="s">
        <v>16</v>
      </c>
      <c r="L2" s="7" t="s">
        <v>17</v>
      </c>
      <c r="M2" s="5" t="s">
        <v>18</v>
      </c>
      <c r="N2" s="44" t="s">
        <v>19</v>
      </c>
      <c r="O2" s="43" t="s">
        <v>20</v>
      </c>
      <c r="P2" s="39" t="s">
        <v>21</v>
      </c>
      <c r="Q2" s="39" t="s">
        <v>22</v>
      </c>
      <c r="R2" s="40" t="s">
        <v>23</v>
      </c>
      <c r="S2" s="46" t="s">
        <v>24</v>
      </c>
      <c r="T2" s="47" t="s">
        <v>28</v>
      </c>
      <c r="U2" s="43" t="s">
        <v>29</v>
      </c>
      <c r="V2" s="2" t="s">
        <v>30</v>
      </c>
      <c r="W2" s="2" t="s">
        <v>31</v>
      </c>
      <c r="AB2" s="19" t="s">
        <v>44</v>
      </c>
      <c r="AC2" s="19" t="s">
        <v>45</v>
      </c>
      <c r="AD2" s="19" t="s">
        <v>46</v>
      </c>
    </row>
    <row r="3" spans="1:30" x14ac:dyDescent="0.2">
      <c r="A3" s="20">
        <v>11</v>
      </c>
      <c r="B3" s="49" t="s">
        <v>4</v>
      </c>
      <c r="C3" t="s">
        <v>72</v>
      </c>
      <c r="D3" t="s">
        <v>8</v>
      </c>
      <c r="E3" s="1" t="s">
        <v>64</v>
      </c>
      <c r="F3" s="1" t="s">
        <v>60</v>
      </c>
      <c r="G3" s="16">
        <v>0.4849081476473</v>
      </c>
      <c r="H3" s="17">
        <v>-0.13076468627169999</v>
      </c>
      <c r="I3" s="18">
        <v>-0.13076468627169999</v>
      </c>
      <c r="J3" s="16">
        <v>0.48523757525889999</v>
      </c>
      <c r="K3" s="17">
        <v>-0.1285089807958</v>
      </c>
      <c r="L3" s="18">
        <v>-0.1285089807958</v>
      </c>
      <c r="M3" s="16">
        <v>0.48580216266440002</v>
      </c>
      <c r="N3" s="3">
        <v>-0.12628805852219999</v>
      </c>
      <c r="O3" s="12">
        <v>-0.12628805852219999</v>
      </c>
      <c r="P3" s="3">
        <v>2.9800500600000002E-2</v>
      </c>
      <c r="Q3" s="3">
        <v>0.149220925</v>
      </c>
      <c r="R3" s="3">
        <v>0.149220925</v>
      </c>
      <c r="S3" s="3">
        <f t="shared" ref="S3:S34" si="0">P3+Q3+R3</f>
        <v>0.32824235060000001</v>
      </c>
      <c r="T3">
        <v>-0.38540000000000002</v>
      </c>
      <c r="U3">
        <v>0.45333000000000001</v>
      </c>
      <c r="V3">
        <v>0.45333000000000001</v>
      </c>
      <c r="W3" s="27">
        <f t="shared" ref="W3:W34" si="1">((P3*T3)+(Q3*U3)+(R3*V3))*$AA$6</f>
        <v>6.6323957034984515E-3</v>
      </c>
      <c r="AB3" s="16">
        <v>-0.5</v>
      </c>
      <c r="AC3" s="17">
        <v>0.25</v>
      </c>
      <c r="AD3" s="18">
        <v>0</v>
      </c>
    </row>
    <row r="4" spans="1:30" x14ac:dyDescent="0.2">
      <c r="A4">
        <v>15</v>
      </c>
      <c r="B4" s="49" t="s">
        <v>6</v>
      </c>
      <c r="C4" t="s">
        <v>72</v>
      </c>
      <c r="D4" t="s">
        <v>8</v>
      </c>
      <c r="E4" s="1" t="s">
        <v>59</v>
      </c>
      <c r="F4" s="1" t="s">
        <v>63</v>
      </c>
      <c r="G4" s="11">
        <v>0.4849081476473</v>
      </c>
      <c r="H4" s="3">
        <v>0.13076468627169999</v>
      </c>
      <c r="I4" s="12">
        <v>0.13076468627169999</v>
      </c>
      <c r="J4" s="11">
        <v>0.48523757525889999</v>
      </c>
      <c r="K4" s="3">
        <v>0.1285089807958</v>
      </c>
      <c r="L4" s="12">
        <v>0.1285089807958</v>
      </c>
      <c r="M4" s="11">
        <v>0.48580216266440002</v>
      </c>
      <c r="N4" s="3">
        <v>0.12628805852219999</v>
      </c>
      <c r="O4" s="12">
        <v>0.12628805852219999</v>
      </c>
      <c r="P4" s="3">
        <v>2.9800500600000002E-2</v>
      </c>
      <c r="Q4" s="3">
        <v>-0.149220925</v>
      </c>
      <c r="R4" s="3">
        <v>-0.149220925</v>
      </c>
      <c r="S4" s="3">
        <f t="shared" si="0"/>
        <v>-0.26864134940000001</v>
      </c>
      <c r="T4">
        <v>-0.38540000000000002</v>
      </c>
      <c r="U4">
        <v>-0.45333000000000001</v>
      </c>
      <c r="V4">
        <v>-0.45333000000000001</v>
      </c>
      <c r="W4" s="27">
        <f t="shared" si="1"/>
        <v>6.6323957034984515E-3</v>
      </c>
      <c r="Y4" t="s">
        <v>84</v>
      </c>
      <c r="Z4" s="29" t="s">
        <v>32</v>
      </c>
      <c r="AA4" s="30">
        <f>SUM(W3:W128)</f>
        <v>6.5317100565326441E-2</v>
      </c>
      <c r="AB4" s="11">
        <v>1.827387910721E-20</v>
      </c>
      <c r="AC4" s="3">
        <v>0.25</v>
      </c>
      <c r="AD4" s="12">
        <v>-0.5</v>
      </c>
    </row>
    <row r="5" spans="1:30" x14ac:dyDescent="0.2">
      <c r="A5">
        <v>13</v>
      </c>
      <c r="B5" s="49" t="s">
        <v>4</v>
      </c>
      <c r="C5" t="s">
        <v>72</v>
      </c>
      <c r="D5" t="s">
        <v>8</v>
      </c>
      <c r="E5" s="1" t="s">
        <v>59</v>
      </c>
      <c r="F5" s="1" t="s">
        <v>60</v>
      </c>
      <c r="G5" s="11">
        <v>-0.48580959649380001</v>
      </c>
      <c r="H5" s="3">
        <v>0.1262931511674</v>
      </c>
      <c r="I5" s="12">
        <v>-0.1262931511674</v>
      </c>
      <c r="J5" s="11">
        <v>-0.48523757525889999</v>
      </c>
      <c r="K5" s="3">
        <v>0.1285089807958</v>
      </c>
      <c r="L5" s="12">
        <v>-0.1285089807958</v>
      </c>
      <c r="M5" s="11">
        <v>-0.48490847412940002</v>
      </c>
      <c r="N5" s="3">
        <v>0.13076301573490001</v>
      </c>
      <c r="O5" s="12">
        <v>-0.13076301573490001</v>
      </c>
      <c r="P5" s="3">
        <v>3.0037412100000001E-2</v>
      </c>
      <c r="Q5" s="3">
        <v>0.14899548600000001</v>
      </c>
      <c r="R5" s="3">
        <v>-0.14899548600000001</v>
      </c>
      <c r="S5" s="3">
        <f t="shared" si="0"/>
        <v>3.0037412099999994E-2</v>
      </c>
      <c r="T5">
        <v>-0.38540000000000002</v>
      </c>
      <c r="U5">
        <v>0.45333000000000001</v>
      </c>
      <c r="V5">
        <v>-0.45333000000000001</v>
      </c>
      <c r="W5" s="27">
        <f t="shared" si="1"/>
        <v>6.6165548730487047E-3</v>
      </c>
      <c r="Z5" t="s">
        <v>83</v>
      </c>
      <c r="AA5">
        <v>17.29394087</v>
      </c>
      <c r="AB5" s="11">
        <v>1.827387910721E-20</v>
      </c>
      <c r="AC5" s="3">
        <v>-0.5</v>
      </c>
      <c r="AD5" s="12">
        <v>0.25</v>
      </c>
    </row>
    <row r="6" spans="1:30" x14ac:dyDescent="0.2">
      <c r="A6">
        <v>17</v>
      </c>
      <c r="B6" s="49" t="s">
        <v>6</v>
      </c>
      <c r="C6" t="s">
        <v>72</v>
      </c>
      <c r="D6" t="s">
        <v>8</v>
      </c>
      <c r="E6" s="1" t="s">
        <v>64</v>
      </c>
      <c r="F6" s="1" t="s">
        <v>63</v>
      </c>
      <c r="G6" s="11">
        <v>-0.48580959649380001</v>
      </c>
      <c r="H6" s="3">
        <v>-0.1262931511674</v>
      </c>
      <c r="I6" s="12">
        <v>0.1262931511674</v>
      </c>
      <c r="J6" s="11">
        <v>-0.48523757525889999</v>
      </c>
      <c r="K6" s="3">
        <v>-0.1285089807958</v>
      </c>
      <c r="L6" s="12">
        <v>0.1285089807958</v>
      </c>
      <c r="M6" s="11">
        <v>-0.48490847412940002</v>
      </c>
      <c r="N6" s="3">
        <v>-0.13076301573490001</v>
      </c>
      <c r="O6" s="12">
        <v>0.13076301573490001</v>
      </c>
      <c r="P6" s="3">
        <v>3.0037412100000001E-2</v>
      </c>
      <c r="Q6" s="3">
        <v>-0.14899548600000001</v>
      </c>
      <c r="R6" s="3">
        <v>0.14899548600000001</v>
      </c>
      <c r="S6" s="3">
        <f t="shared" si="0"/>
        <v>3.0037412099999994E-2</v>
      </c>
      <c r="T6">
        <v>-0.38540000000000002</v>
      </c>
      <c r="U6">
        <v>-0.45333000000000001</v>
      </c>
      <c r="V6">
        <v>0.45333000000000001</v>
      </c>
      <c r="W6" s="27">
        <f t="shared" si="1"/>
        <v>6.6165548730487047E-3</v>
      </c>
      <c r="Z6" t="s">
        <v>43</v>
      </c>
      <c r="AA6">
        <f>(1.60218*POWER(10,-19)*$AA$5*POWER(10,-10))/(POWER(($AA$5*POWER(10,-10)),3))</f>
        <v>5.3570212197253234E-2</v>
      </c>
      <c r="AB6" s="11">
        <v>0.25</v>
      </c>
      <c r="AC6" s="3">
        <v>1.827387910721E-20</v>
      </c>
      <c r="AD6" s="12">
        <v>-0.5</v>
      </c>
    </row>
    <row r="7" spans="1:30" x14ac:dyDescent="0.2">
      <c r="A7" s="20">
        <v>110</v>
      </c>
      <c r="B7" s="49" t="s">
        <v>4</v>
      </c>
      <c r="C7" t="s">
        <v>75</v>
      </c>
      <c r="D7" t="s">
        <v>26</v>
      </c>
      <c r="E7" s="1" t="s">
        <v>60</v>
      </c>
      <c r="F7" s="1" t="s">
        <v>62</v>
      </c>
      <c r="G7" s="11">
        <v>2.215708821486E-2</v>
      </c>
      <c r="H7" s="3">
        <v>0.40932599876629999</v>
      </c>
      <c r="I7" s="12">
        <v>0.1079084864919</v>
      </c>
      <c r="J7" s="11">
        <v>2.0408357594910002E-2</v>
      </c>
      <c r="K7" s="3">
        <v>0.4128733176112</v>
      </c>
      <c r="L7" s="12">
        <v>0.1095407693078</v>
      </c>
      <c r="M7" s="11">
        <v>1.8920317814100002E-2</v>
      </c>
      <c r="N7" s="3">
        <v>0.41612121599230001</v>
      </c>
      <c r="O7" s="12">
        <v>0.1111642297032</v>
      </c>
      <c r="P7" s="3">
        <v>-0.107892347</v>
      </c>
      <c r="Q7" s="3">
        <v>0.226507241</v>
      </c>
      <c r="R7" s="3">
        <v>0.108524774</v>
      </c>
      <c r="S7" s="3">
        <f t="shared" si="0"/>
        <v>0.22713966800000002</v>
      </c>
      <c r="T7">
        <v>-1.5482</v>
      </c>
      <c r="U7">
        <v>-0.4239</v>
      </c>
      <c r="V7">
        <v>0.44552999999999998</v>
      </c>
      <c r="W7" s="27">
        <f t="shared" si="1"/>
        <v>6.3948666573972425E-3</v>
      </c>
      <c r="AB7" s="11">
        <v>0.25</v>
      </c>
      <c r="AC7" s="3">
        <v>-0.5</v>
      </c>
      <c r="AD7" s="12">
        <v>0</v>
      </c>
    </row>
    <row r="8" spans="1:30" x14ac:dyDescent="0.2">
      <c r="A8" s="20">
        <v>112</v>
      </c>
      <c r="B8" s="49" t="s">
        <v>6</v>
      </c>
      <c r="C8" t="s">
        <v>75</v>
      </c>
      <c r="D8" t="s">
        <v>26</v>
      </c>
      <c r="E8" s="1" t="s">
        <v>62</v>
      </c>
      <c r="F8" s="1" t="s">
        <v>63</v>
      </c>
      <c r="G8" s="11">
        <v>2.215708821486E-2</v>
      </c>
      <c r="H8" s="3">
        <v>-0.40932599876629999</v>
      </c>
      <c r="I8" s="12">
        <v>-0.1079084864919</v>
      </c>
      <c r="J8" s="11">
        <v>2.0408357594910002E-2</v>
      </c>
      <c r="K8" s="3">
        <v>-0.4128733176112</v>
      </c>
      <c r="L8" s="12">
        <v>-0.1095407693078</v>
      </c>
      <c r="M8" s="11">
        <v>1.8920317814100002E-2</v>
      </c>
      <c r="N8" s="3">
        <v>-0.41612121599230001</v>
      </c>
      <c r="O8" s="12">
        <v>-0.1111642297032</v>
      </c>
      <c r="P8" s="3">
        <v>-0.107892347</v>
      </c>
      <c r="Q8" s="3">
        <v>-0.226507241</v>
      </c>
      <c r="R8" s="3">
        <v>-0.108524774</v>
      </c>
      <c r="S8" s="3">
        <f t="shared" si="0"/>
        <v>-0.44292436200000002</v>
      </c>
      <c r="T8">
        <v>-1.5482</v>
      </c>
      <c r="U8">
        <v>0.4239</v>
      </c>
      <c r="V8">
        <v>-0.44552999999999998</v>
      </c>
      <c r="W8" s="27">
        <f t="shared" si="1"/>
        <v>6.3948666573972425E-3</v>
      </c>
      <c r="AB8" s="11">
        <v>-0.5</v>
      </c>
      <c r="AC8" s="3">
        <v>1.827387910721E-20</v>
      </c>
      <c r="AD8" s="12">
        <v>0.25</v>
      </c>
    </row>
    <row r="9" spans="1:30" x14ac:dyDescent="0.2">
      <c r="A9" s="20">
        <v>116</v>
      </c>
      <c r="B9" s="49" t="s">
        <v>6</v>
      </c>
      <c r="C9" t="s">
        <v>75</v>
      </c>
      <c r="D9" t="s">
        <v>26</v>
      </c>
      <c r="E9" s="1" t="s">
        <v>64</v>
      </c>
      <c r="F9" s="1" t="s">
        <v>61</v>
      </c>
      <c r="G9" s="11">
        <v>2.215708821486E-2</v>
      </c>
      <c r="H9" s="3">
        <v>0.1079084864919</v>
      </c>
      <c r="I9" s="12">
        <v>0.40932599876629999</v>
      </c>
      <c r="J9" s="11">
        <v>2.0408357594910002E-2</v>
      </c>
      <c r="K9" s="3">
        <v>0.1095407693078</v>
      </c>
      <c r="L9" s="12">
        <v>0.4128733176112</v>
      </c>
      <c r="M9" s="11">
        <v>1.8920317814100002E-2</v>
      </c>
      <c r="N9" s="3">
        <v>0.1111642297032</v>
      </c>
      <c r="O9" s="12">
        <v>0.41612121599230001</v>
      </c>
      <c r="P9" s="3">
        <v>-0.107892347</v>
      </c>
      <c r="Q9" s="3">
        <v>0.108524774</v>
      </c>
      <c r="R9" s="3">
        <v>0.226507241</v>
      </c>
      <c r="S9" s="3">
        <f t="shared" si="0"/>
        <v>0.22713966800000002</v>
      </c>
      <c r="T9">
        <v>-1.5482</v>
      </c>
      <c r="U9">
        <v>0.44552999999999998</v>
      </c>
      <c r="V9">
        <v>-0.4239</v>
      </c>
      <c r="W9" s="27">
        <f t="shared" si="1"/>
        <v>6.3948666573972425E-3</v>
      </c>
      <c r="AB9" s="11">
        <v>-0.1285089807958</v>
      </c>
      <c r="AC9" s="3">
        <v>-0.1285089807958</v>
      </c>
      <c r="AD9" s="12">
        <v>0.48523757525889999</v>
      </c>
    </row>
    <row r="10" spans="1:30" x14ac:dyDescent="0.2">
      <c r="A10" s="20">
        <v>117</v>
      </c>
      <c r="B10" s="49" t="s">
        <v>6</v>
      </c>
      <c r="C10" t="s">
        <v>75</v>
      </c>
      <c r="D10" t="s">
        <v>26</v>
      </c>
      <c r="E10" s="1" t="s">
        <v>59</v>
      </c>
      <c r="F10" s="1" t="s">
        <v>61</v>
      </c>
      <c r="G10" s="11">
        <v>2.215708821486E-2</v>
      </c>
      <c r="H10" s="3">
        <v>-0.1079084864919</v>
      </c>
      <c r="I10" s="12">
        <v>-0.40932599876629999</v>
      </c>
      <c r="J10" s="11">
        <v>2.0408357594910002E-2</v>
      </c>
      <c r="K10" s="3">
        <v>-0.1095407693078</v>
      </c>
      <c r="L10" s="12">
        <v>-0.4128733176112</v>
      </c>
      <c r="M10" s="11">
        <v>1.8920317814100002E-2</v>
      </c>
      <c r="N10" s="3">
        <v>-0.1111642297032</v>
      </c>
      <c r="O10" s="12">
        <v>-0.41612121599230001</v>
      </c>
      <c r="P10" s="3">
        <v>-0.107892347</v>
      </c>
      <c r="Q10" s="3">
        <v>-0.108524774</v>
      </c>
      <c r="R10" s="3">
        <v>-0.226507241</v>
      </c>
      <c r="S10" s="3">
        <f t="shared" si="0"/>
        <v>-0.44292436199999996</v>
      </c>
      <c r="T10">
        <v>-1.5482</v>
      </c>
      <c r="U10">
        <v>-0.44552999999999998</v>
      </c>
      <c r="V10">
        <v>0.4239</v>
      </c>
      <c r="W10" s="27">
        <f t="shared" si="1"/>
        <v>6.3948666573972425E-3</v>
      </c>
      <c r="AB10" s="11">
        <v>0.1285089807958</v>
      </c>
      <c r="AC10" s="3">
        <v>0.1285089807958</v>
      </c>
      <c r="AD10" s="12">
        <v>0.48523757525889999</v>
      </c>
    </row>
    <row r="11" spans="1:30" x14ac:dyDescent="0.2">
      <c r="A11">
        <v>108</v>
      </c>
      <c r="B11" s="49" t="s">
        <v>4</v>
      </c>
      <c r="C11" t="s">
        <v>75</v>
      </c>
      <c r="D11" t="s">
        <v>26</v>
      </c>
      <c r="E11" s="1" t="s">
        <v>61</v>
      </c>
      <c r="F11" s="1" t="s">
        <v>63</v>
      </c>
      <c r="G11" s="11">
        <v>-1.892220415728E-2</v>
      </c>
      <c r="H11" s="3">
        <v>0.4161269222481</v>
      </c>
      <c r="I11" s="12">
        <v>-0.1111688105095</v>
      </c>
      <c r="J11" s="11">
        <v>-2.0408357594910002E-2</v>
      </c>
      <c r="K11" s="3">
        <v>0.4128733176112</v>
      </c>
      <c r="L11" s="12">
        <v>-0.1095407693078</v>
      </c>
      <c r="M11" s="11">
        <v>-2.2144938845969998E-2</v>
      </c>
      <c r="N11" s="3">
        <v>0.40932579439110001</v>
      </c>
      <c r="O11" s="12">
        <v>-0.1079077597966</v>
      </c>
      <c r="P11" s="3">
        <v>-0.10742449</v>
      </c>
      <c r="Q11" s="3">
        <v>-0.22670426199999999</v>
      </c>
      <c r="R11" s="3">
        <v>0.10870169</v>
      </c>
      <c r="S11" s="3">
        <f t="shared" si="0"/>
        <v>-0.22542706199999996</v>
      </c>
      <c r="T11">
        <v>-1.5482</v>
      </c>
      <c r="U11">
        <v>0.4239</v>
      </c>
      <c r="V11">
        <v>0.44552999999999998</v>
      </c>
      <c r="W11" s="27">
        <f t="shared" si="1"/>
        <v>6.3558122571826126E-3</v>
      </c>
      <c r="AB11" s="11">
        <v>-0.1285089807958</v>
      </c>
      <c r="AC11" s="3">
        <v>0.1285089807958</v>
      </c>
      <c r="AD11" s="12">
        <v>-0.48523757525889999</v>
      </c>
    </row>
    <row r="12" spans="1:30" x14ac:dyDescent="0.2">
      <c r="A12">
        <v>114</v>
      </c>
      <c r="B12" s="49" t="s">
        <v>6</v>
      </c>
      <c r="C12" t="s">
        <v>75</v>
      </c>
      <c r="D12" t="s">
        <v>26</v>
      </c>
      <c r="E12" s="1" t="s">
        <v>60</v>
      </c>
      <c r="F12" s="1" t="s">
        <v>61</v>
      </c>
      <c r="G12" s="11">
        <v>-1.892220415728E-2</v>
      </c>
      <c r="H12" s="3">
        <v>-0.4161269222481</v>
      </c>
      <c r="I12" s="12">
        <v>0.1111688105095</v>
      </c>
      <c r="J12" s="11">
        <v>-2.0408357594910002E-2</v>
      </c>
      <c r="K12" s="3">
        <v>-0.4128733176112</v>
      </c>
      <c r="L12" s="12">
        <v>0.1095407693078</v>
      </c>
      <c r="M12" s="11">
        <v>-2.2144938845969998E-2</v>
      </c>
      <c r="N12" s="3">
        <v>-0.40932579439110001</v>
      </c>
      <c r="O12" s="12">
        <v>0.1079077597966</v>
      </c>
      <c r="P12" s="3">
        <v>-0.10742449</v>
      </c>
      <c r="Q12" s="3">
        <v>0.22670426199999999</v>
      </c>
      <c r="R12" s="3">
        <v>-0.10870169</v>
      </c>
      <c r="S12" s="3">
        <f t="shared" si="0"/>
        <v>1.0578081999999989E-2</v>
      </c>
      <c r="T12">
        <v>-1.5482</v>
      </c>
      <c r="U12">
        <v>-0.4239</v>
      </c>
      <c r="V12">
        <v>-0.44552999999999998</v>
      </c>
      <c r="W12" s="27">
        <f t="shared" si="1"/>
        <v>6.3558122571826126E-3</v>
      </c>
      <c r="AB12" s="11">
        <v>0.1285089807958</v>
      </c>
      <c r="AC12" s="3">
        <v>-0.1285089807958</v>
      </c>
      <c r="AD12" s="12">
        <v>-0.48523757525889999</v>
      </c>
    </row>
    <row r="13" spans="1:30" x14ac:dyDescent="0.2">
      <c r="A13">
        <v>115</v>
      </c>
      <c r="B13" s="49" t="s">
        <v>6</v>
      </c>
      <c r="C13" t="s">
        <v>75</v>
      </c>
      <c r="D13" t="s">
        <v>26</v>
      </c>
      <c r="E13" s="1" t="s">
        <v>59</v>
      </c>
      <c r="F13" s="1" t="s">
        <v>62</v>
      </c>
      <c r="G13" s="11">
        <v>-1.892220415728E-2</v>
      </c>
      <c r="H13" s="3">
        <v>-0.1111688105095</v>
      </c>
      <c r="I13" s="12">
        <v>0.4161269222481</v>
      </c>
      <c r="J13" s="11">
        <v>-2.0408357594910002E-2</v>
      </c>
      <c r="K13" s="3">
        <v>-0.1095407693078</v>
      </c>
      <c r="L13" s="12">
        <v>0.4128733176112</v>
      </c>
      <c r="M13" s="11">
        <v>-2.2144938845969998E-2</v>
      </c>
      <c r="N13" s="3">
        <v>-0.1079077597966</v>
      </c>
      <c r="O13" s="12">
        <v>0.40932579439110001</v>
      </c>
      <c r="P13" s="3">
        <v>-0.10742449</v>
      </c>
      <c r="Q13" s="3">
        <v>0.10870169</v>
      </c>
      <c r="R13" s="3">
        <v>-0.22670426199999999</v>
      </c>
      <c r="S13" s="3">
        <f t="shared" si="0"/>
        <v>-0.22542706199999998</v>
      </c>
      <c r="T13">
        <v>-1.5482</v>
      </c>
      <c r="U13">
        <v>0.44552999999999998</v>
      </c>
      <c r="V13">
        <v>0.4239</v>
      </c>
      <c r="W13" s="27">
        <f t="shared" si="1"/>
        <v>6.3558122571826126E-3</v>
      </c>
      <c r="AB13" s="11">
        <v>0.48523757525889999</v>
      </c>
      <c r="AC13" s="3">
        <v>-0.1285089807958</v>
      </c>
      <c r="AD13" s="12">
        <v>-0.1285089807958</v>
      </c>
    </row>
    <row r="14" spans="1:30" x14ac:dyDescent="0.2">
      <c r="A14">
        <v>118</v>
      </c>
      <c r="B14" s="49" t="s">
        <v>6</v>
      </c>
      <c r="C14" t="s">
        <v>75</v>
      </c>
      <c r="D14" t="s">
        <v>26</v>
      </c>
      <c r="E14" s="1" t="s">
        <v>64</v>
      </c>
      <c r="F14" s="1" t="s">
        <v>62</v>
      </c>
      <c r="G14" s="11">
        <v>-1.892220415728E-2</v>
      </c>
      <c r="H14" s="3">
        <v>0.1111688105095</v>
      </c>
      <c r="I14" s="12">
        <v>-0.4161269222481</v>
      </c>
      <c r="J14" s="11">
        <v>-2.0408357594910002E-2</v>
      </c>
      <c r="K14" s="3">
        <v>0.1095407693078</v>
      </c>
      <c r="L14" s="12">
        <v>-0.4128733176112</v>
      </c>
      <c r="M14" s="11">
        <v>-2.2144938845969998E-2</v>
      </c>
      <c r="N14" s="3">
        <v>0.1079077597966</v>
      </c>
      <c r="O14" s="12">
        <v>-0.40932579439110001</v>
      </c>
      <c r="P14" s="3">
        <v>-0.10742449</v>
      </c>
      <c r="Q14" s="3">
        <v>-0.10870169</v>
      </c>
      <c r="R14" s="3">
        <v>0.22670426199999999</v>
      </c>
      <c r="S14" s="3">
        <f t="shared" si="0"/>
        <v>1.0578081999999989E-2</v>
      </c>
      <c r="T14">
        <v>-1.5482</v>
      </c>
      <c r="U14">
        <v>-0.44552999999999998</v>
      </c>
      <c r="V14">
        <v>-0.4239</v>
      </c>
      <c r="W14" s="27">
        <f t="shared" si="1"/>
        <v>6.3558122571826126E-3</v>
      </c>
      <c r="AB14" s="11">
        <v>-0.1285089807958</v>
      </c>
      <c r="AC14" s="3">
        <v>0.48523757525889999</v>
      </c>
      <c r="AD14" s="12">
        <v>-0.1285089807958</v>
      </c>
    </row>
    <row r="15" spans="1:30" x14ac:dyDescent="0.2">
      <c r="A15">
        <v>26</v>
      </c>
      <c r="B15" s="49" t="s">
        <v>4</v>
      </c>
      <c r="C15" t="s">
        <v>73</v>
      </c>
      <c r="D15" t="s">
        <v>8</v>
      </c>
      <c r="E15" s="1" t="s">
        <v>60</v>
      </c>
      <c r="F15" s="1" t="s">
        <v>62</v>
      </c>
      <c r="G15" s="11">
        <v>-0.27757630407240003</v>
      </c>
      <c r="H15" s="3">
        <v>5.489610093353E-2</v>
      </c>
      <c r="I15" s="12">
        <v>-0.33218427614529999</v>
      </c>
      <c r="J15" s="11">
        <v>-0.27705744293880002</v>
      </c>
      <c r="K15" s="3">
        <v>5.4788415716920003E-2</v>
      </c>
      <c r="L15" s="12">
        <v>-0.33386056867289998</v>
      </c>
      <c r="M15" s="11">
        <v>-0.27704343037180001</v>
      </c>
      <c r="N15" s="3">
        <v>5.5734015563370001E-2</v>
      </c>
      <c r="O15" s="12">
        <v>-0.33599289489029999</v>
      </c>
      <c r="P15" s="3">
        <v>1.7762456699999998E-2</v>
      </c>
      <c r="Q15" s="3">
        <v>2.7930487699999999E-2</v>
      </c>
      <c r="R15" s="3">
        <v>-0.12695395800000001</v>
      </c>
      <c r="S15" s="3">
        <f t="shared" si="0"/>
        <v>-8.1261013600000015E-2</v>
      </c>
      <c r="T15">
        <v>0.21820999999999999</v>
      </c>
      <c r="U15">
        <v>-0.23336000000000001</v>
      </c>
      <c r="V15">
        <v>-0.63102000000000003</v>
      </c>
      <c r="W15" s="27">
        <f t="shared" si="1"/>
        <v>4.1500079287273518E-3</v>
      </c>
      <c r="AB15" s="11">
        <v>-0.48523757525889999</v>
      </c>
      <c r="AC15" s="3">
        <v>0.1285089807958</v>
      </c>
      <c r="AD15" s="12">
        <v>-0.1285089807958</v>
      </c>
    </row>
    <row r="16" spans="1:30" x14ac:dyDescent="0.2">
      <c r="A16">
        <v>28</v>
      </c>
      <c r="B16" s="49" t="s">
        <v>6</v>
      </c>
      <c r="C16" t="s">
        <v>73</v>
      </c>
      <c r="D16" t="s">
        <v>8</v>
      </c>
      <c r="E16" s="1" t="s">
        <v>62</v>
      </c>
      <c r="F16" s="1" t="s">
        <v>63</v>
      </c>
      <c r="G16" s="11">
        <v>-0.27757630407240003</v>
      </c>
      <c r="H16" s="3">
        <v>-5.489610093353E-2</v>
      </c>
      <c r="I16" s="12">
        <v>0.33218427614529999</v>
      </c>
      <c r="J16" s="11">
        <v>-0.27705744293880002</v>
      </c>
      <c r="K16" s="3">
        <v>-5.4788415716920003E-2</v>
      </c>
      <c r="L16" s="12">
        <v>0.33386056867289998</v>
      </c>
      <c r="M16" s="11">
        <v>-0.27704343037180001</v>
      </c>
      <c r="N16" s="3">
        <v>-5.5734015563370001E-2</v>
      </c>
      <c r="O16" s="12">
        <v>0.33599289489029999</v>
      </c>
      <c r="P16" s="3">
        <v>1.7762456699999998E-2</v>
      </c>
      <c r="Q16" s="3">
        <v>-2.7930487699999999E-2</v>
      </c>
      <c r="R16" s="3">
        <v>0.12695395800000001</v>
      </c>
      <c r="S16" s="3">
        <f t="shared" si="0"/>
        <v>0.11678592700000001</v>
      </c>
      <c r="T16">
        <v>0.21820999999999999</v>
      </c>
      <c r="U16">
        <v>0.23336000000000001</v>
      </c>
      <c r="V16">
        <v>0.63102000000000003</v>
      </c>
      <c r="W16" s="27">
        <f t="shared" si="1"/>
        <v>4.1500079287273518E-3</v>
      </c>
      <c r="AB16" s="11">
        <v>0.1285089807958</v>
      </c>
      <c r="AC16" s="3">
        <v>0.48523757525889999</v>
      </c>
      <c r="AD16" s="12">
        <v>0.1285089807958</v>
      </c>
    </row>
    <row r="17" spans="1:30" x14ac:dyDescent="0.2">
      <c r="A17">
        <v>32</v>
      </c>
      <c r="B17" s="49" t="s">
        <v>6</v>
      </c>
      <c r="C17" t="s">
        <v>73</v>
      </c>
      <c r="D17" t="s">
        <v>8</v>
      </c>
      <c r="E17" s="1" t="s">
        <v>64</v>
      </c>
      <c r="F17" s="1" t="s">
        <v>61</v>
      </c>
      <c r="G17" s="11">
        <v>-0.27757630407240003</v>
      </c>
      <c r="H17" s="3">
        <v>-0.33218427614529999</v>
      </c>
      <c r="I17" s="12">
        <v>5.489610093353E-2</v>
      </c>
      <c r="J17" s="11">
        <v>-0.27705744293880002</v>
      </c>
      <c r="K17" s="3">
        <v>-0.33386056867289998</v>
      </c>
      <c r="L17" s="12">
        <v>5.4788415716920003E-2</v>
      </c>
      <c r="M17" s="11">
        <v>-0.27704343037180001</v>
      </c>
      <c r="N17" s="3">
        <v>-0.33599289489029999</v>
      </c>
      <c r="O17" s="12">
        <v>5.5734015563370001E-2</v>
      </c>
      <c r="P17" s="3">
        <v>1.7762456699999998E-2</v>
      </c>
      <c r="Q17" s="3">
        <v>-0.12695395800000001</v>
      </c>
      <c r="R17" s="3">
        <v>2.7930487699999999E-2</v>
      </c>
      <c r="S17" s="3">
        <f t="shared" si="0"/>
        <v>-8.1261013600000015E-2</v>
      </c>
      <c r="T17">
        <v>0.21820999999999999</v>
      </c>
      <c r="U17">
        <v>-0.63102000000000003</v>
      </c>
      <c r="V17">
        <v>-0.23336000000000001</v>
      </c>
      <c r="W17" s="27">
        <f t="shared" si="1"/>
        <v>4.1500079287273518E-3</v>
      </c>
      <c r="AB17" s="11">
        <v>0.48523757525889999</v>
      </c>
      <c r="AC17" s="3">
        <v>0.1285089807958</v>
      </c>
      <c r="AD17" s="12">
        <v>0.1285089807958</v>
      </c>
    </row>
    <row r="18" spans="1:30" x14ac:dyDescent="0.2">
      <c r="A18">
        <v>33</v>
      </c>
      <c r="B18" s="49" t="s">
        <v>6</v>
      </c>
      <c r="C18" t="s">
        <v>73</v>
      </c>
      <c r="D18" t="s">
        <v>8</v>
      </c>
      <c r="E18" s="1" t="s">
        <v>59</v>
      </c>
      <c r="F18" s="1" t="s">
        <v>61</v>
      </c>
      <c r="G18" s="11">
        <v>-0.27757630407240003</v>
      </c>
      <c r="H18" s="3">
        <v>0.33218427614529999</v>
      </c>
      <c r="I18" s="12">
        <v>-5.489610093353E-2</v>
      </c>
      <c r="J18" s="11">
        <v>-0.27705744293880002</v>
      </c>
      <c r="K18" s="3">
        <v>0.33386056867289998</v>
      </c>
      <c r="L18" s="12">
        <v>-5.4788415716920003E-2</v>
      </c>
      <c r="M18" s="11">
        <v>-0.27704343037180001</v>
      </c>
      <c r="N18" s="3">
        <v>0.33599289489029999</v>
      </c>
      <c r="O18" s="12">
        <v>-5.5734015563370001E-2</v>
      </c>
      <c r="P18" s="3">
        <v>1.7762456699999998E-2</v>
      </c>
      <c r="Q18" s="3">
        <v>0.12695395800000001</v>
      </c>
      <c r="R18" s="3">
        <v>-2.7930487699999999E-2</v>
      </c>
      <c r="S18" s="3">
        <f t="shared" si="0"/>
        <v>0.11678592700000001</v>
      </c>
      <c r="T18">
        <v>0.21820999999999999</v>
      </c>
      <c r="U18">
        <v>0.63102000000000003</v>
      </c>
      <c r="V18">
        <v>0.23336000000000001</v>
      </c>
      <c r="W18" s="27">
        <f t="shared" si="1"/>
        <v>4.1500079287273518E-3</v>
      </c>
      <c r="AB18" s="11">
        <v>0.1285089807958</v>
      </c>
      <c r="AC18" s="3">
        <v>-0.48523757525889999</v>
      </c>
      <c r="AD18" s="12">
        <v>-0.1285089807958</v>
      </c>
    </row>
    <row r="19" spans="1:30" x14ac:dyDescent="0.2">
      <c r="A19">
        <v>24</v>
      </c>
      <c r="B19" s="49" t="s">
        <v>4</v>
      </c>
      <c r="C19" t="s">
        <v>73</v>
      </c>
      <c r="D19" t="s">
        <v>8</v>
      </c>
      <c r="E19" s="1" t="s">
        <v>61</v>
      </c>
      <c r="F19" s="1" t="s">
        <v>63</v>
      </c>
      <c r="G19" s="11">
        <v>0.2770444502378</v>
      </c>
      <c r="H19" s="3">
        <v>5.5745369248310001E-2</v>
      </c>
      <c r="I19" s="12">
        <v>0.33599544776029999</v>
      </c>
      <c r="J19" s="11">
        <v>0.27705744293880002</v>
      </c>
      <c r="K19" s="3">
        <v>5.4788415716920003E-2</v>
      </c>
      <c r="L19" s="12">
        <v>0.33386056867289998</v>
      </c>
      <c r="M19" s="11">
        <v>0.27758125334110001</v>
      </c>
      <c r="N19" s="3">
        <v>5.4887984083010002E-2</v>
      </c>
      <c r="O19" s="12">
        <v>0.3321934206396</v>
      </c>
      <c r="P19" s="3">
        <v>1.7893436799999999E-2</v>
      </c>
      <c r="Q19" s="3">
        <v>-2.8579505500000001E-2</v>
      </c>
      <c r="R19" s="3">
        <v>-0.126734237</v>
      </c>
      <c r="S19" s="3">
        <f t="shared" si="0"/>
        <v>-0.1374203057</v>
      </c>
      <c r="T19">
        <v>0.21820999999999999</v>
      </c>
      <c r="U19">
        <v>0.23336000000000001</v>
      </c>
      <c r="V19">
        <v>-0.63102000000000003</v>
      </c>
      <c r="W19" s="27">
        <f t="shared" si="1"/>
        <v>4.1359981412141204E-3</v>
      </c>
      <c r="AB19" s="11">
        <v>-0.48523757525889999</v>
      </c>
      <c r="AC19" s="3">
        <v>-0.1285089807958</v>
      </c>
      <c r="AD19" s="12">
        <v>0.1285089807958</v>
      </c>
    </row>
    <row r="20" spans="1:30" x14ac:dyDescent="0.2">
      <c r="A20">
        <v>30</v>
      </c>
      <c r="B20" s="49" t="s">
        <v>6</v>
      </c>
      <c r="C20" t="s">
        <v>73</v>
      </c>
      <c r="D20" t="s">
        <v>8</v>
      </c>
      <c r="E20" s="1" t="s">
        <v>60</v>
      </c>
      <c r="F20" s="1" t="s">
        <v>61</v>
      </c>
      <c r="G20" s="11">
        <v>0.2770444502378</v>
      </c>
      <c r="H20" s="3">
        <v>-5.5745369248310001E-2</v>
      </c>
      <c r="I20" s="12">
        <v>-0.33599544776029999</v>
      </c>
      <c r="J20" s="11">
        <v>0.27705744293880002</v>
      </c>
      <c r="K20" s="3">
        <v>-5.4788415716920003E-2</v>
      </c>
      <c r="L20" s="12">
        <v>-0.33386056867289998</v>
      </c>
      <c r="M20" s="11">
        <v>0.27758125334110001</v>
      </c>
      <c r="N20" s="3">
        <v>-5.4887984083010002E-2</v>
      </c>
      <c r="O20" s="12">
        <v>-0.3321934206396</v>
      </c>
      <c r="P20" s="3">
        <v>1.7893436799999999E-2</v>
      </c>
      <c r="Q20" s="3">
        <v>2.8579505500000001E-2</v>
      </c>
      <c r="R20" s="3">
        <v>0.126734237</v>
      </c>
      <c r="S20" s="3">
        <f t="shared" si="0"/>
        <v>0.17320717930000001</v>
      </c>
      <c r="T20">
        <v>0.21820999999999999</v>
      </c>
      <c r="U20">
        <v>-0.23336000000000001</v>
      </c>
      <c r="V20">
        <v>0.63102000000000003</v>
      </c>
      <c r="W20" s="27">
        <f t="shared" si="1"/>
        <v>4.1359981412141204E-3</v>
      </c>
      <c r="AB20" s="11">
        <v>-0.1285089807958</v>
      </c>
      <c r="AC20" s="3">
        <v>-0.48523757525889999</v>
      </c>
      <c r="AD20" s="12">
        <v>0.1285089807958</v>
      </c>
    </row>
    <row r="21" spans="1:30" x14ac:dyDescent="0.2">
      <c r="A21">
        <v>31</v>
      </c>
      <c r="B21" s="49" t="s">
        <v>6</v>
      </c>
      <c r="C21" t="s">
        <v>73</v>
      </c>
      <c r="D21" t="s">
        <v>8</v>
      </c>
      <c r="E21" s="1" t="s">
        <v>59</v>
      </c>
      <c r="F21" s="1" t="s">
        <v>62</v>
      </c>
      <c r="G21" s="11">
        <v>0.2770444502378</v>
      </c>
      <c r="H21" s="3">
        <v>0.33599544776029999</v>
      </c>
      <c r="I21" s="12">
        <v>5.5745369248310001E-2</v>
      </c>
      <c r="J21" s="11">
        <v>0.27705744293880002</v>
      </c>
      <c r="K21" s="3">
        <v>0.33386056867289998</v>
      </c>
      <c r="L21" s="12">
        <v>5.4788415716920003E-2</v>
      </c>
      <c r="M21" s="11">
        <v>0.27758125334110001</v>
      </c>
      <c r="N21" s="3">
        <v>0.3321934206396</v>
      </c>
      <c r="O21" s="12">
        <v>5.4887984083010002E-2</v>
      </c>
      <c r="P21" s="3">
        <v>1.7893436799999999E-2</v>
      </c>
      <c r="Q21" s="3">
        <v>-0.126734237</v>
      </c>
      <c r="R21" s="3">
        <v>-2.8579505500000001E-2</v>
      </c>
      <c r="S21" s="3">
        <f t="shared" si="0"/>
        <v>-0.1374203057</v>
      </c>
      <c r="T21">
        <v>0.21820999999999999</v>
      </c>
      <c r="U21">
        <v>-0.63102000000000003</v>
      </c>
      <c r="V21">
        <v>0.23336000000000001</v>
      </c>
      <c r="W21" s="27">
        <f t="shared" si="1"/>
        <v>4.1359981412141204E-3</v>
      </c>
      <c r="AB21" s="11">
        <v>0.83440999999999999</v>
      </c>
      <c r="AC21" s="3">
        <v>0.77986</v>
      </c>
      <c r="AD21" s="12">
        <v>0.55732999999999999</v>
      </c>
    </row>
    <row r="22" spans="1:30" x14ac:dyDescent="0.2">
      <c r="A22">
        <v>34</v>
      </c>
      <c r="B22" s="49" t="s">
        <v>6</v>
      </c>
      <c r="C22" t="s">
        <v>73</v>
      </c>
      <c r="D22" t="s">
        <v>8</v>
      </c>
      <c r="E22" s="1" t="s">
        <v>64</v>
      </c>
      <c r="F22" s="1" t="s">
        <v>62</v>
      </c>
      <c r="G22" s="11">
        <v>0.2770444502378</v>
      </c>
      <c r="H22" s="3">
        <v>-0.33599544776029999</v>
      </c>
      <c r="I22" s="12">
        <v>-5.5745369248310001E-2</v>
      </c>
      <c r="J22" s="11">
        <v>0.27705744293880002</v>
      </c>
      <c r="K22" s="3">
        <v>-0.33386056867289998</v>
      </c>
      <c r="L22" s="12">
        <v>-5.4788415716920003E-2</v>
      </c>
      <c r="M22" s="11">
        <v>0.27758125334110001</v>
      </c>
      <c r="N22" s="3">
        <v>-0.3321934206396</v>
      </c>
      <c r="O22" s="12">
        <v>-5.4887984083010002E-2</v>
      </c>
      <c r="P22" s="3">
        <v>1.7893436799999999E-2</v>
      </c>
      <c r="Q22" s="3">
        <v>0.126734237</v>
      </c>
      <c r="R22" s="3">
        <v>2.8579505500000001E-2</v>
      </c>
      <c r="S22" s="3">
        <f t="shared" si="0"/>
        <v>0.17320717929999999</v>
      </c>
      <c r="T22">
        <v>0.21820999999999999</v>
      </c>
      <c r="U22">
        <v>0.63102000000000003</v>
      </c>
      <c r="V22">
        <v>-0.23336000000000001</v>
      </c>
      <c r="W22" s="27">
        <f t="shared" si="1"/>
        <v>4.1359981412141204E-3</v>
      </c>
      <c r="AB22" s="11">
        <v>0.16621</v>
      </c>
      <c r="AC22" s="3">
        <v>0.22513</v>
      </c>
      <c r="AD22" s="12">
        <v>0.55322000000000005</v>
      </c>
    </row>
    <row r="23" spans="1:30" x14ac:dyDescent="0.2">
      <c r="A23">
        <v>104</v>
      </c>
      <c r="B23" s="49" t="s">
        <v>4</v>
      </c>
      <c r="C23" t="s">
        <v>75</v>
      </c>
      <c r="D23" t="s">
        <v>26</v>
      </c>
      <c r="E23" s="1" t="s">
        <v>64</v>
      </c>
      <c r="F23" s="1" t="s">
        <v>61</v>
      </c>
      <c r="G23" s="11">
        <v>0.1099678574633</v>
      </c>
      <c r="H23" s="3">
        <v>1.7621844978259998E-2</v>
      </c>
      <c r="I23" s="12">
        <v>0.41229400116260001</v>
      </c>
      <c r="J23" s="11">
        <v>0.1095407693078</v>
      </c>
      <c r="K23" s="3">
        <v>2.0408357594910002E-2</v>
      </c>
      <c r="L23" s="12">
        <v>0.4128733176112</v>
      </c>
      <c r="M23" s="11">
        <v>0.1092943162525</v>
      </c>
      <c r="N23" s="3">
        <v>2.3445050565350001E-2</v>
      </c>
      <c r="O23" s="12">
        <v>0.41315332228570001</v>
      </c>
      <c r="P23" s="3">
        <v>-2.2451373699999999E-2</v>
      </c>
      <c r="Q23" s="3">
        <v>0.194106853</v>
      </c>
      <c r="R23" s="3">
        <v>2.8644037399999999E-2</v>
      </c>
      <c r="S23" s="3">
        <f t="shared" si="0"/>
        <v>0.20029951669999999</v>
      </c>
      <c r="T23">
        <v>-0.77724000000000004</v>
      </c>
      <c r="U23">
        <v>0.29449999999999998</v>
      </c>
      <c r="V23">
        <v>6.5333000000000002E-2</v>
      </c>
      <c r="W23" s="27">
        <f t="shared" si="1"/>
        <v>4.0973699000716691E-3</v>
      </c>
      <c r="AB23" s="11">
        <v>0.83440999999999999</v>
      </c>
      <c r="AC23" s="3">
        <v>0.22014</v>
      </c>
      <c r="AD23" s="12">
        <v>0.44267000000000001</v>
      </c>
    </row>
    <row r="24" spans="1:30" x14ac:dyDescent="0.2">
      <c r="A24">
        <v>106</v>
      </c>
      <c r="B24" s="49" t="s">
        <v>6</v>
      </c>
      <c r="C24" t="s">
        <v>75</v>
      </c>
      <c r="D24" t="s">
        <v>26</v>
      </c>
      <c r="E24" s="1" t="s">
        <v>59</v>
      </c>
      <c r="F24" s="1" t="s">
        <v>61</v>
      </c>
      <c r="G24" s="11">
        <v>0.1099678574633</v>
      </c>
      <c r="H24" s="3">
        <v>-1.7621844978259998E-2</v>
      </c>
      <c r="I24" s="12">
        <v>-0.41229400116260001</v>
      </c>
      <c r="J24" s="11">
        <v>0.1095407693078</v>
      </c>
      <c r="K24" s="3">
        <v>-2.0408357594910002E-2</v>
      </c>
      <c r="L24" s="12">
        <v>-0.4128733176112</v>
      </c>
      <c r="M24" s="11">
        <v>0.1092943162525</v>
      </c>
      <c r="N24" s="3">
        <v>-2.3445050565350001E-2</v>
      </c>
      <c r="O24" s="12">
        <v>-0.41315332228570001</v>
      </c>
      <c r="P24" s="3">
        <v>-2.2451373699999999E-2</v>
      </c>
      <c r="Q24" s="3">
        <v>-0.194106853</v>
      </c>
      <c r="R24" s="3">
        <v>-2.8644037399999999E-2</v>
      </c>
      <c r="S24" s="3">
        <f t="shared" si="0"/>
        <v>-0.24520226409999998</v>
      </c>
      <c r="T24">
        <v>-0.77724000000000004</v>
      </c>
      <c r="U24">
        <v>-0.29449999999999998</v>
      </c>
      <c r="V24">
        <v>-6.5333000000000002E-2</v>
      </c>
      <c r="W24" s="27">
        <f t="shared" si="1"/>
        <v>4.0973699000716691E-3</v>
      </c>
      <c r="AB24" s="11">
        <v>0.16621</v>
      </c>
      <c r="AC24" s="3">
        <v>0.77486999999999995</v>
      </c>
      <c r="AD24" s="12">
        <v>0.44678000000000001</v>
      </c>
    </row>
    <row r="25" spans="1:30" x14ac:dyDescent="0.2">
      <c r="A25">
        <v>121</v>
      </c>
      <c r="B25" s="49" t="s">
        <v>6</v>
      </c>
      <c r="C25" t="s">
        <v>75</v>
      </c>
      <c r="D25" t="s">
        <v>26</v>
      </c>
      <c r="E25" s="1" t="s">
        <v>62</v>
      </c>
      <c r="F25" s="1" t="s">
        <v>63</v>
      </c>
      <c r="G25" s="11">
        <v>0.1099678574633</v>
      </c>
      <c r="H25" s="3">
        <v>-0.41229400116260001</v>
      </c>
      <c r="I25" s="12">
        <v>-1.7621844978259998E-2</v>
      </c>
      <c r="J25" s="11">
        <v>0.1095407693078</v>
      </c>
      <c r="K25" s="3">
        <v>-0.4128733176112</v>
      </c>
      <c r="L25" s="12">
        <v>-2.0408357594910002E-2</v>
      </c>
      <c r="M25" s="11">
        <v>0.1092943162525</v>
      </c>
      <c r="N25" s="3">
        <v>-0.41315332228570001</v>
      </c>
      <c r="O25" s="12">
        <v>-2.3445050565350001E-2</v>
      </c>
      <c r="P25" s="3">
        <v>-2.2451373699999999E-2</v>
      </c>
      <c r="Q25" s="3">
        <v>-2.8644037399999999E-2</v>
      </c>
      <c r="R25" s="3">
        <v>-0.194106853</v>
      </c>
      <c r="S25" s="3">
        <f t="shared" si="0"/>
        <v>-0.24520226410000001</v>
      </c>
      <c r="T25">
        <v>-0.77724000000000004</v>
      </c>
      <c r="U25">
        <v>-6.5333000000000002E-2</v>
      </c>
      <c r="V25">
        <v>-0.29449999999999998</v>
      </c>
      <c r="W25" s="27">
        <f t="shared" si="1"/>
        <v>4.0973699000716683E-3</v>
      </c>
      <c r="AB25" s="11">
        <v>0.55430999999999997</v>
      </c>
      <c r="AC25" s="3">
        <v>0.83009999999999995</v>
      </c>
      <c r="AD25" s="12">
        <v>0.77414000000000005</v>
      </c>
    </row>
    <row r="26" spans="1:30" x14ac:dyDescent="0.2">
      <c r="A26">
        <v>123</v>
      </c>
      <c r="B26" s="49" t="s">
        <v>6</v>
      </c>
      <c r="C26" t="s">
        <v>75</v>
      </c>
      <c r="D26" t="s">
        <v>26</v>
      </c>
      <c r="E26" s="1" t="s">
        <v>60</v>
      </c>
      <c r="F26" s="1" t="s">
        <v>62</v>
      </c>
      <c r="G26" s="11">
        <v>0.1099678574633</v>
      </c>
      <c r="H26" s="3">
        <v>0.41229400116260001</v>
      </c>
      <c r="I26" s="12">
        <v>1.7621844978259998E-2</v>
      </c>
      <c r="J26" s="11">
        <v>0.1095407693078</v>
      </c>
      <c r="K26" s="3">
        <v>0.4128733176112</v>
      </c>
      <c r="L26" s="12">
        <v>2.0408357594910002E-2</v>
      </c>
      <c r="M26" s="11">
        <v>0.1092943162525</v>
      </c>
      <c r="N26" s="3">
        <v>0.41315332228570001</v>
      </c>
      <c r="O26" s="12">
        <v>2.3445050565350001E-2</v>
      </c>
      <c r="P26" s="3">
        <v>-2.2451373699999999E-2</v>
      </c>
      <c r="Q26" s="3">
        <v>2.8644037399999999E-2</v>
      </c>
      <c r="R26" s="3">
        <v>0.194106853</v>
      </c>
      <c r="S26" s="3">
        <f t="shared" si="0"/>
        <v>0.20029951669999999</v>
      </c>
      <c r="T26">
        <v>-0.77724000000000004</v>
      </c>
      <c r="U26">
        <v>6.5333000000000002E-2</v>
      </c>
      <c r="V26">
        <v>0.29449999999999998</v>
      </c>
      <c r="W26" s="27">
        <f t="shared" si="1"/>
        <v>4.0973699000716683E-3</v>
      </c>
      <c r="AB26" s="11">
        <v>0.77705999999999997</v>
      </c>
      <c r="AC26" s="3">
        <v>0.55571000000000004</v>
      </c>
      <c r="AD26" s="12">
        <v>0.83599999999999997</v>
      </c>
    </row>
    <row r="27" spans="1:30" x14ac:dyDescent="0.2">
      <c r="A27">
        <v>103</v>
      </c>
      <c r="B27" s="49" t="s">
        <v>4</v>
      </c>
      <c r="C27" t="s">
        <v>75</v>
      </c>
      <c r="D27" t="s">
        <v>26</v>
      </c>
      <c r="E27" s="1" t="s">
        <v>59</v>
      </c>
      <c r="F27" s="1" t="s">
        <v>62</v>
      </c>
      <c r="G27" s="11">
        <v>-0.10929584135460001</v>
      </c>
      <c r="H27" s="3">
        <v>-2.3448274028350001E-2</v>
      </c>
      <c r="I27" s="12">
        <v>0.41315520245319998</v>
      </c>
      <c r="J27" s="11">
        <v>-0.1095407693078</v>
      </c>
      <c r="K27" s="3">
        <v>-2.0408357594910002E-2</v>
      </c>
      <c r="L27" s="12">
        <v>0.4128733176112</v>
      </c>
      <c r="M27" s="11">
        <v>-0.109953298788</v>
      </c>
      <c r="N27" s="3">
        <v>-1.7619260095830001E-2</v>
      </c>
      <c r="O27" s="12">
        <v>0.41228086531469998</v>
      </c>
      <c r="P27" s="3">
        <v>-2.1915247799999999E-2</v>
      </c>
      <c r="Q27" s="3">
        <v>0.19430046400000001</v>
      </c>
      <c r="R27" s="3">
        <v>-2.9144571300000002E-2</v>
      </c>
      <c r="S27" s="3">
        <f t="shared" si="0"/>
        <v>0.14324064489999999</v>
      </c>
      <c r="T27">
        <v>-0.77724000000000004</v>
      </c>
      <c r="U27">
        <v>0.29449999999999998</v>
      </c>
      <c r="V27">
        <v>-6.5333000000000002E-2</v>
      </c>
      <c r="W27" s="27">
        <f t="shared" si="1"/>
        <v>4.0798535831361206E-3</v>
      </c>
      <c r="AB27" s="11">
        <v>0.44369999999999998</v>
      </c>
      <c r="AC27" s="3">
        <v>0.16197</v>
      </c>
      <c r="AD27" s="12">
        <v>0.78037000000000001</v>
      </c>
    </row>
    <row r="28" spans="1:30" x14ac:dyDescent="0.2">
      <c r="A28">
        <v>105</v>
      </c>
      <c r="B28" s="49" t="s">
        <v>6</v>
      </c>
      <c r="C28" t="s">
        <v>75</v>
      </c>
      <c r="D28" t="s">
        <v>26</v>
      </c>
      <c r="E28" s="1" t="s">
        <v>64</v>
      </c>
      <c r="F28" s="1" t="s">
        <v>62</v>
      </c>
      <c r="G28" s="11">
        <v>-0.10929584135460001</v>
      </c>
      <c r="H28" s="3">
        <v>2.3448274028350001E-2</v>
      </c>
      <c r="I28" s="12">
        <v>-0.41315520245319998</v>
      </c>
      <c r="J28" s="11">
        <v>-0.1095407693078</v>
      </c>
      <c r="K28" s="3">
        <v>2.0408357594910002E-2</v>
      </c>
      <c r="L28" s="12">
        <v>-0.4128733176112</v>
      </c>
      <c r="M28" s="11">
        <v>-0.109953298788</v>
      </c>
      <c r="N28" s="3">
        <v>1.7619260095830001E-2</v>
      </c>
      <c r="O28" s="12">
        <v>-0.41228086531469998</v>
      </c>
      <c r="P28" s="3">
        <v>-2.1915247799999999E-2</v>
      </c>
      <c r="Q28" s="3">
        <v>-0.19430046400000001</v>
      </c>
      <c r="R28" s="3">
        <v>2.9144571300000002E-2</v>
      </c>
      <c r="S28" s="3">
        <f t="shared" si="0"/>
        <v>-0.18707114050000001</v>
      </c>
      <c r="T28">
        <v>-0.77724000000000004</v>
      </c>
      <c r="U28">
        <v>-0.29449999999999998</v>
      </c>
      <c r="V28">
        <v>6.5333000000000002E-2</v>
      </c>
      <c r="W28" s="27">
        <f t="shared" si="1"/>
        <v>4.0798535831361206E-3</v>
      </c>
      <c r="AB28" s="11">
        <v>0.22241</v>
      </c>
      <c r="AC28" s="3">
        <v>0.55486000000000002</v>
      </c>
      <c r="AD28" s="12">
        <v>0.16780999999999999</v>
      </c>
    </row>
    <row r="29" spans="1:30" x14ac:dyDescent="0.2">
      <c r="A29">
        <v>119</v>
      </c>
      <c r="B29" s="49" t="s">
        <v>6</v>
      </c>
      <c r="C29" t="s">
        <v>75</v>
      </c>
      <c r="D29" t="s">
        <v>26</v>
      </c>
      <c r="E29" s="1" t="s">
        <v>61</v>
      </c>
      <c r="F29" s="1" t="s">
        <v>63</v>
      </c>
      <c r="G29" s="11">
        <v>-0.10929584135460001</v>
      </c>
      <c r="H29" s="3">
        <v>0.41315520245319998</v>
      </c>
      <c r="I29" s="12">
        <v>-2.3448274028350001E-2</v>
      </c>
      <c r="J29" s="11">
        <v>-0.1095407693078</v>
      </c>
      <c r="K29" s="3">
        <v>0.4128733176112</v>
      </c>
      <c r="L29" s="12">
        <v>-2.0408357594910002E-2</v>
      </c>
      <c r="M29" s="11">
        <v>-0.109953298788</v>
      </c>
      <c r="N29" s="3">
        <v>0.41228086531469998</v>
      </c>
      <c r="O29" s="12">
        <v>-1.7619260095830001E-2</v>
      </c>
      <c r="P29" s="3">
        <v>-2.1915247799999999E-2</v>
      </c>
      <c r="Q29" s="3">
        <v>-2.9144571300000002E-2</v>
      </c>
      <c r="R29" s="3">
        <v>0.19430046400000001</v>
      </c>
      <c r="S29" s="3">
        <f t="shared" si="0"/>
        <v>0.14324064489999999</v>
      </c>
      <c r="T29">
        <v>-0.77724000000000004</v>
      </c>
      <c r="U29">
        <v>-6.5333000000000002E-2</v>
      </c>
      <c r="V29">
        <v>0.29449999999999998</v>
      </c>
      <c r="W29" s="27">
        <f t="shared" si="1"/>
        <v>4.0798535831361206E-3</v>
      </c>
      <c r="AB29" s="11">
        <v>0.55430999999999997</v>
      </c>
      <c r="AC29" s="3">
        <v>0.1699</v>
      </c>
      <c r="AD29" s="12">
        <v>0.22586000000000001</v>
      </c>
    </row>
    <row r="30" spans="1:30" x14ac:dyDescent="0.2">
      <c r="A30">
        <v>125</v>
      </c>
      <c r="B30" s="49" t="s">
        <v>6</v>
      </c>
      <c r="C30" t="s">
        <v>75</v>
      </c>
      <c r="D30" t="s">
        <v>26</v>
      </c>
      <c r="E30" s="1" t="s">
        <v>60</v>
      </c>
      <c r="F30" s="1" t="s">
        <v>61</v>
      </c>
      <c r="G30" s="11">
        <v>-0.10929584135460001</v>
      </c>
      <c r="H30" s="3">
        <v>-0.41315520245319998</v>
      </c>
      <c r="I30" s="12">
        <v>2.3448274028350001E-2</v>
      </c>
      <c r="J30" s="11">
        <v>-0.1095407693078</v>
      </c>
      <c r="K30" s="3">
        <v>-0.4128733176112</v>
      </c>
      <c r="L30" s="12">
        <v>2.0408357594910002E-2</v>
      </c>
      <c r="M30" s="11">
        <v>-0.109953298788</v>
      </c>
      <c r="N30" s="3">
        <v>-0.41228086531469998</v>
      </c>
      <c r="O30" s="12">
        <v>1.7619260095830001E-2</v>
      </c>
      <c r="P30" s="3">
        <v>-2.1915247799999999E-2</v>
      </c>
      <c r="Q30" s="3">
        <v>2.9144571300000002E-2</v>
      </c>
      <c r="R30" s="3">
        <v>-0.19430046400000001</v>
      </c>
      <c r="S30" s="3">
        <f t="shared" si="0"/>
        <v>-0.18707114050000001</v>
      </c>
      <c r="T30">
        <v>-0.77724000000000004</v>
      </c>
      <c r="U30">
        <v>6.5333000000000002E-2</v>
      </c>
      <c r="V30">
        <v>-0.29449999999999998</v>
      </c>
      <c r="W30" s="27">
        <f t="shared" si="1"/>
        <v>4.0798535831361206E-3</v>
      </c>
      <c r="AB30" s="11">
        <v>0.22241</v>
      </c>
      <c r="AC30" s="3">
        <v>0.44513999999999998</v>
      </c>
      <c r="AD30" s="12">
        <v>0.83218999999999999</v>
      </c>
    </row>
    <row r="31" spans="1:30" x14ac:dyDescent="0.2">
      <c r="A31">
        <v>4</v>
      </c>
      <c r="B31" s="49" t="s">
        <v>4</v>
      </c>
      <c r="C31" t="s">
        <v>78</v>
      </c>
      <c r="D31" t="s">
        <v>7</v>
      </c>
      <c r="E31" s="1"/>
      <c r="F31" s="1"/>
      <c r="G31" s="11">
        <v>0.24958817210129999</v>
      </c>
      <c r="H31" s="3">
        <v>1.127570259385E-17</v>
      </c>
      <c r="I31" s="12">
        <v>-0.5</v>
      </c>
      <c r="J31" s="11">
        <v>0.25</v>
      </c>
      <c r="K31" s="3">
        <v>1.827387910721E-20</v>
      </c>
      <c r="L31" s="12">
        <v>-0.5</v>
      </c>
      <c r="M31" s="11">
        <v>0.25040356558679999</v>
      </c>
      <c r="N31" s="3">
        <v>-1.127570259385E-17</v>
      </c>
      <c r="O31" s="12">
        <v>-0.5</v>
      </c>
      <c r="P31" s="3">
        <v>2.71797828E-2</v>
      </c>
      <c r="Q31" s="3">
        <v>-7.5171350600000002E-16</v>
      </c>
      <c r="R31" s="3">
        <v>0</v>
      </c>
      <c r="S31" s="3">
        <f t="shared" si="0"/>
        <v>2.7179782799999247E-2</v>
      </c>
      <c r="T31">
        <v>2.5516000000000001</v>
      </c>
      <c r="U31">
        <v>0</v>
      </c>
      <c r="V31">
        <v>0</v>
      </c>
      <c r="W31" s="27">
        <f t="shared" si="1"/>
        <v>3.7151978095530109E-3</v>
      </c>
      <c r="AB31" s="11">
        <v>0.44369999999999998</v>
      </c>
      <c r="AC31" s="3">
        <v>0.83803000000000005</v>
      </c>
      <c r="AD31" s="12">
        <v>0.21962999999999999</v>
      </c>
    </row>
    <row r="32" spans="1:30" x14ac:dyDescent="0.2">
      <c r="A32">
        <v>5</v>
      </c>
      <c r="B32" s="49" t="s">
        <v>6</v>
      </c>
      <c r="C32" t="s">
        <v>78</v>
      </c>
      <c r="D32" t="s">
        <v>7</v>
      </c>
      <c r="E32" s="1"/>
      <c r="F32" s="1"/>
      <c r="G32" s="11">
        <v>0.24958817210129999</v>
      </c>
      <c r="H32" s="3">
        <v>-0.5</v>
      </c>
      <c r="I32" s="12">
        <v>-1.734723475977E-17</v>
      </c>
      <c r="J32" s="11">
        <v>0.25</v>
      </c>
      <c r="K32" s="3">
        <v>-0.5</v>
      </c>
      <c r="L32" s="12">
        <v>0</v>
      </c>
      <c r="M32" s="11">
        <v>0.25040356558679999</v>
      </c>
      <c r="N32" s="3">
        <v>-0.5</v>
      </c>
      <c r="O32" s="12">
        <v>-3.7296554733500003E-17</v>
      </c>
      <c r="P32" s="3">
        <v>2.71797828E-2</v>
      </c>
      <c r="Q32" s="3">
        <v>0</v>
      </c>
      <c r="R32" s="3">
        <v>-6.6497733200000004E-16</v>
      </c>
      <c r="S32" s="3">
        <f t="shared" si="0"/>
        <v>2.7179782799999334E-2</v>
      </c>
      <c r="T32">
        <v>2.5516000000000001</v>
      </c>
      <c r="U32">
        <v>0</v>
      </c>
      <c r="V32">
        <v>0</v>
      </c>
      <c r="W32" s="27">
        <f t="shared" si="1"/>
        <v>3.7151978095530109E-3</v>
      </c>
      <c r="AB32" s="11">
        <v>0.77705999999999997</v>
      </c>
      <c r="AC32" s="3">
        <v>0.44429000000000002</v>
      </c>
      <c r="AD32" s="12">
        <v>0.16400000000000001</v>
      </c>
    </row>
    <row r="33" spans="1:30" x14ac:dyDescent="0.2">
      <c r="A33">
        <v>107</v>
      </c>
      <c r="B33" s="49" t="s">
        <v>4</v>
      </c>
      <c r="C33" t="s">
        <v>75</v>
      </c>
      <c r="D33" t="s">
        <v>26</v>
      </c>
      <c r="E33" s="1" t="s">
        <v>64</v>
      </c>
      <c r="F33" s="1" t="s">
        <v>60</v>
      </c>
      <c r="G33" s="11">
        <v>0.4123668720798</v>
      </c>
      <c r="H33" s="3">
        <v>-0.11024999041730001</v>
      </c>
      <c r="I33" s="12">
        <v>-2.2441565356220002E-2</v>
      </c>
      <c r="J33" s="11">
        <v>0.4128733176112</v>
      </c>
      <c r="K33" s="3">
        <v>-0.1095407693078</v>
      </c>
      <c r="L33" s="12">
        <v>-2.0408357594910002E-2</v>
      </c>
      <c r="M33" s="11">
        <v>0.41310067782589999</v>
      </c>
      <c r="N33" s="3">
        <v>-0.10914009537909999</v>
      </c>
      <c r="O33" s="12">
        <v>-1.8645348997010001E-2</v>
      </c>
      <c r="P33" s="3">
        <v>2.4460191499999999E-2</v>
      </c>
      <c r="Q33" s="3">
        <v>3.6996501299999998E-2</v>
      </c>
      <c r="R33" s="3">
        <v>0.126540545</v>
      </c>
      <c r="S33" s="3">
        <f t="shared" si="0"/>
        <v>0.18799723779999999</v>
      </c>
      <c r="T33">
        <v>-0.50707999999999998</v>
      </c>
      <c r="U33">
        <v>-4.4913000000000002E-2</v>
      </c>
      <c r="V33">
        <v>0.44818999999999998</v>
      </c>
      <c r="W33" s="27">
        <f t="shared" si="1"/>
        <v>2.284732538276987E-3</v>
      </c>
      <c r="AB33" s="11">
        <v>0.77705999999999997</v>
      </c>
      <c r="AC33" s="3">
        <v>0.83599999999999997</v>
      </c>
      <c r="AD33" s="12">
        <v>0.55571000000000004</v>
      </c>
    </row>
    <row r="34" spans="1:30" x14ac:dyDescent="0.2">
      <c r="A34">
        <v>111</v>
      </c>
      <c r="B34" s="49" t="s">
        <v>6</v>
      </c>
      <c r="C34" t="s">
        <v>75</v>
      </c>
      <c r="D34" t="s">
        <v>26</v>
      </c>
      <c r="E34" s="33" t="s">
        <v>59</v>
      </c>
      <c r="F34" s="33" t="s">
        <v>63</v>
      </c>
      <c r="G34" s="11">
        <v>0.4123668720798</v>
      </c>
      <c r="H34" s="3">
        <v>0.11024999041730001</v>
      </c>
      <c r="I34" s="12">
        <v>2.2441565356220002E-2</v>
      </c>
      <c r="J34" s="11">
        <v>0.4128733176112</v>
      </c>
      <c r="K34" s="3">
        <v>0.1095407693078</v>
      </c>
      <c r="L34" s="12">
        <v>2.0408357594910002E-2</v>
      </c>
      <c r="M34" s="11">
        <v>0.41310067782589999</v>
      </c>
      <c r="N34" s="3">
        <v>0.10914009537909999</v>
      </c>
      <c r="O34" s="12">
        <v>1.8645348997010001E-2</v>
      </c>
      <c r="P34" s="3">
        <v>2.4460191499999999E-2</v>
      </c>
      <c r="Q34" s="3">
        <v>-3.6996501299999998E-2</v>
      </c>
      <c r="R34" s="3">
        <v>-0.126540545</v>
      </c>
      <c r="S34" s="3">
        <f t="shared" si="0"/>
        <v>-0.13907685480000001</v>
      </c>
      <c r="T34">
        <v>-0.50707999999999998</v>
      </c>
      <c r="U34">
        <v>4.4913000000000002E-2</v>
      </c>
      <c r="V34">
        <v>-0.44818999999999998</v>
      </c>
      <c r="W34" s="27">
        <f t="shared" si="1"/>
        <v>2.284732538276987E-3</v>
      </c>
      <c r="AB34" s="11">
        <v>0.22241</v>
      </c>
      <c r="AC34" s="3">
        <v>0.16780999999999999</v>
      </c>
      <c r="AD34" s="12">
        <v>0.55486000000000002</v>
      </c>
    </row>
    <row r="35" spans="1:30" x14ac:dyDescent="0.2">
      <c r="A35">
        <v>120</v>
      </c>
      <c r="B35" s="49" t="s">
        <v>6</v>
      </c>
      <c r="C35" t="s">
        <v>75</v>
      </c>
      <c r="D35" t="s">
        <v>26</v>
      </c>
      <c r="E35" s="1" t="s">
        <v>64</v>
      </c>
      <c r="F35" s="1" t="s">
        <v>60</v>
      </c>
      <c r="G35" s="11">
        <v>0.4123668720798</v>
      </c>
      <c r="H35" s="3">
        <v>-2.2441565356220002E-2</v>
      </c>
      <c r="I35" s="12">
        <v>-0.11024999041730001</v>
      </c>
      <c r="J35" s="11">
        <v>0.4128733176112</v>
      </c>
      <c r="K35" s="3">
        <v>-2.0408357594910002E-2</v>
      </c>
      <c r="L35" s="12">
        <v>-0.1095407693078</v>
      </c>
      <c r="M35" s="11">
        <v>0.41310067782589999</v>
      </c>
      <c r="N35" s="3">
        <v>-1.8645348997010001E-2</v>
      </c>
      <c r="O35" s="12">
        <v>-0.10914009537909999</v>
      </c>
      <c r="P35" s="3">
        <v>2.4460191499999999E-2</v>
      </c>
      <c r="Q35" s="3">
        <v>0.126540545</v>
      </c>
      <c r="R35" s="3">
        <v>3.6996501299999998E-2</v>
      </c>
      <c r="S35" s="3">
        <f t="shared" ref="S35:S66" si="2">P35+Q35+R35</f>
        <v>0.18799723779999999</v>
      </c>
      <c r="T35">
        <v>-0.50707999999999998</v>
      </c>
      <c r="U35">
        <v>0.44818999999999998</v>
      </c>
      <c r="V35">
        <v>-4.4913000000000002E-2</v>
      </c>
      <c r="W35" s="27">
        <f t="shared" ref="W35:W66" si="3">((P35*T35)+(Q35*U35)+(R35*V35))*$AA$6</f>
        <v>2.284732538276987E-3</v>
      </c>
      <c r="AB35" s="11">
        <v>0.22241</v>
      </c>
      <c r="AC35" s="3">
        <v>0.83218999999999999</v>
      </c>
      <c r="AD35" s="12">
        <v>0.44513999999999998</v>
      </c>
    </row>
    <row r="36" spans="1:30" x14ac:dyDescent="0.2">
      <c r="A36">
        <v>122</v>
      </c>
      <c r="B36" s="49" t="s">
        <v>6</v>
      </c>
      <c r="C36" t="s">
        <v>75</v>
      </c>
      <c r="D36" t="s">
        <v>26</v>
      </c>
      <c r="E36" s="33" t="s">
        <v>59</v>
      </c>
      <c r="F36" s="33" t="s">
        <v>63</v>
      </c>
      <c r="G36" s="11">
        <v>0.4123668720798</v>
      </c>
      <c r="H36" s="3">
        <v>2.2441565356220002E-2</v>
      </c>
      <c r="I36" s="12">
        <v>0.11024999041730001</v>
      </c>
      <c r="J36" s="11">
        <v>0.4128733176112</v>
      </c>
      <c r="K36" s="3">
        <v>2.0408357594910002E-2</v>
      </c>
      <c r="L36" s="12">
        <v>0.1095407693078</v>
      </c>
      <c r="M36" s="11">
        <v>0.41310067782589999</v>
      </c>
      <c r="N36" s="3">
        <v>1.8645348997010001E-2</v>
      </c>
      <c r="O36" s="12">
        <v>0.10914009537909999</v>
      </c>
      <c r="P36" s="3">
        <v>2.4460191499999999E-2</v>
      </c>
      <c r="Q36" s="3">
        <v>-0.126540545</v>
      </c>
      <c r="R36" s="3">
        <v>-3.6996501299999998E-2</v>
      </c>
      <c r="S36" s="3">
        <f t="shared" si="2"/>
        <v>-0.13907685479999998</v>
      </c>
      <c r="T36">
        <v>-0.50707999999999998</v>
      </c>
      <c r="U36">
        <v>-0.44818999999999998</v>
      </c>
      <c r="V36">
        <v>4.4913000000000002E-2</v>
      </c>
      <c r="W36" s="27">
        <f t="shared" si="3"/>
        <v>2.284732538276987E-3</v>
      </c>
      <c r="AB36" s="11">
        <v>0.77705999999999997</v>
      </c>
      <c r="AC36" s="3">
        <v>0.16400000000000001</v>
      </c>
      <c r="AD36" s="12">
        <v>0.44429000000000002</v>
      </c>
    </row>
    <row r="37" spans="1:30" x14ac:dyDescent="0.2">
      <c r="A37">
        <v>109</v>
      </c>
      <c r="B37" s="49" t="s">
        <v>4</v>
      </c>
      <c r="C37" t="s">
        <v>75</v>
      </c>
      <c r="D37" t="s">
        <v>26</v>
      </c>
      <c r="E37" s="1" t="s">
        <v>59</v>
      </c>
      <c r="F37" s="1" t="s">
        <v>60</v>
      </c>
      <c r="G37" s="11">
        <v>-0.41311092813689998</v>
      </c>
      <c r="H37" s="3">
        <v>0.1091437327197</v>
      </c>
      <c r="I37" s="12">
        <v>-1.8649176104269999E-2</v>
      </c>
      <c r="J37" s="11">
        <v>-0.4128733176112</v>
      </c>
      <c r="K37" s="3">
        <v>0.1095407693078</v>
      </c>
      <c r="L37" s="12">
        <v>-2.0408357594910002E-2</v>
      </c>
      <c r="M37" s="11">
        <v>-0.41235763609120002</v>
      </c>
      <c r="N37" s="3">
        <v>0.1102543610869</v>
      </c>
      <c r="O37" s="12">
        <v>-2.2445798447819999E-2</v>
      </c>
      <c r="P37" s="3">
        <v>2.51097349E-2</v>
      </c>
      <c r="Q37" s="3">
        <v>3.7020945600000001E-2</v>
      </c>
      <c r="R37" s="3">
        <v>-0.12655407799999999</v>
      </c>
      <c r="S37" s="3">
        <f t="shared" si="2"/>
        <v>-6.4423397499999979E-2</v>
      </c>
      <c r="T37">
        <v>-0.50707999999999998</v>
      </c>
      <c r="U37">
        <v>-4.4913000000000002E-2</v>
      </c>
      <c r="V37">
        <v>-0.44818999999999998</v>
      </c>
      <c r="W37" s="27">
        <f t="shared" si="3"/>
        <v>2.2673542018626838E-3</v>
      </c>
      <c r="AB37" s="11">
        <v>0.83440999999999999</v>
      </c>
      <c r="AC37" s="3">
        <v>0.55732999999999999</v>
      </c>
      <c r="AD37" s="12">
        <v>0.77986</v>
      </c>
    </row>
    <row r="38" spans="1:30" x14ac:dyDescent="0.2">
      <c r="A38">
        <v>113</v>
      </c>
      <c r="B38" s="49" t="s">
        <v>6</v>
      </c>
      <c r="C38" t="s">
        <v>75</v>
      </c>
      <c r="D38" t="s">
        <v>26</v>
      </c>
      <c r="E38" s="1" t="s">
        <v>64</v>
      </c>
      <c r="F38" s="1" t="s">
        <v>63</v>
      </c>
      <c r="G38" s="11">
        <v>-0.41311092813689998</v>
      </c>
      <c r="H38" s="3">
        <v>-0.1091437327197</v>
      </c>
      <c r="I38" s="12">
        <v>1.8649176104269999E-2</v>
      </c>
      <c r="J38" s="11">
        <v>-0.4128733176112</v>
      </c>
      <c r="K38" s="3">
        <v>-0.1095407693078</v>
      </c>
      <c r="L38" s="12">
        <v>2.0408357594910002E-2</v>
      </c>
      <c r="M38" s="11">
        <v>-0.41235763609120002</v>
      </c>
      <c r="N38" s="3">
        <v>-0.1102543610869</v>
      </c>
      <c r="O38" s="12">
        <v>2.2445798447819999E-2</v>
      </c>
      <c r="P38" s="3">
        <v>2.51097349E-2</v>
      </c>
      <c r="Q38" s="3">
        <v>-3.7020945600000001E-2</v>
      </c>
      <c r="R38" s="3">
        <v>0.12655407799999999</v>
      </c>
      <c r="S38" s="3">
        <f t="shared" si="2"/>
        <v>0.11464286729999998</v>
      </c>
      <c r="T38">
        <v>-0.50707999999999998</v>
      </c>
      <c r="U38">
        <v>4.4913000000000002E-2</v>
      </c>
      <c r="V38">
        <v>0.44818999999999998</v>
      </c>
      <c r="W38" s="27">
        <f t="shared" si="3"/>
        <v>2.2673542018626838E-3</v>
      </c>
      <c r="AB38" s="11">
        <v>0.55430999999999997</v>
      </c>
      <c r="AC38" s="3">
        <v>0.77414000000000005</v>
      </c>
      <c r="AD38" s="12">
        <v>0.83009999999999995</v>
      </c>
    </row>
    <row r="39" spans="1:30" x14ac:dyDescent="0.2">
      <c r="A39">
        <v>124</v>
      </c>
      <c r="B39" s="49" t="s">
        <v>6</v>
      </c>
      <c r="C39" t="s">
        <v>75</v>
      </c>
      <c r="D39" t="s">
        <v>26</v>
      </c>
      <c r="E39" s="1" t="s">
        <v>59</v>
      </c>
      <c r="F39" s="1" t="s">
        <v>60</v>
      </c>
      <c r="G39" s="11">
        <v>-0.41311092813689998</v>
      </c>
      <c r="H39" s="3">
        <v>1.8649176104269999E-2</v>
      </c>
      <c r="I39" s="12">
        <v>-0.1091437327197</v>
      </c>
      <c r="J39" s="11">
        <v>-0.4128733176112</v>
      </c>
      <c r="K39" s="3">
        <v>2.0408357594910002E-2</v>
      </c>
      <c r="L39" s="12">
        <v>-0.1095407693078</v>
      </c>
      <c r="M39" s="11">
        <v>-0.41235763609120002</v>
      </c>
      <c r="N39" s="3">
        <v>2.2445798447819999E-2</v>
      </c>
      <c r="O39" s="12">
        <v>-0.1102543610869</v>
      </c>
      <c r="P39" s="3">
        <v>2.51097349E-2</v>
      </c>
      <c r="Q39" s="3">
        <v>0.12655407799999999</v>
      </c>
      <c r="R39" s="3">
        <v>-3.7020945600000001E-2</v>
      </c>
      <c r="S39" s="3">
        <f t="shared" si="2"/>
        <v>0.11464286729999998</v>
      </c>
      <c r="T39">
        <v>-0.50707999999999998</v>
      </c>
      <c r="U39">
        <v>0.44818999999999998</v>
      </c>
      <c r="V39">
        <v>4.4913000000000002E-2</v>
      </c>
      <c r="W39" s="27">
        <f t="shared" si="3"/>
        <v>2.2673542018626833E-3</v>
      </c>
      <c r="AB39" s="11">
        <v>0.16621</v>
      </c>
      <c r="AC39" s="3">
        <v>0.44678000000000001</v>
      </c>
      <c r="AD39" s="12">
        <v>0.77486999999999995</v>
      </c>
    </row>
    <row r="40" spans="1:30" x14ac:dyDescent="0.2">
      <c r="A40">
        <v>126</v>
      </c>
      <c r="B40" s="49" t="s">
        <v>6</v>
      </c>
      <c r="C40" t="s">
        <v>75</v>
      </c>
      <c r="D40" t="s">
        <v>26</v>
      </c>
      <c r="E40" s="1" t="s">
        <v>64</v>
      </c>
      <c r="F40" s="1" t="s">
        <v>63</v>
      </c>
      <c r="G40" s="11">
        <v>-0.41311092813689998</v>
      </c>
      <c r="H40" s="3">
        <v>-1.8649176104269999E-2</v>
      </c>
      <c r="I40" s="12">
        <v>0.1091437327197</v>
      </c>
      <c r="J40" s="11">
        <v>-0.4128733176112</v>
      </c>
      <c r="K40" s="3">
        <v>-2.0408357594910002E-2</v>
      </c>
      <c r="L40" s="12">
        <v>0.1095407693078</v>
      </c>
      <c r="M40" s="11">
        <v>-0.41235763609120002</v>
      </c>
      <c r="N40" s="3">
        <v>-2.2445798447819999E-2</v>
      </c>
      <c r="O40" s="12">
        <v>0.1102543610869</v>
      </c>
      <c r="P40" s="3">
        <v>2.51097349E-2</v>
      </c>
      <c r="Q40" s="3">
        <v>-0.12655407799999999</v>
      </c>
      <c r="R40" s="3">
        <v>3.7020945600000001E-2</v>
      </c>
      <c r="S40" s="3">
        <f t="shared" si="2"/>
        <v>-6.4423397499999979E-2</v>
      </c>
      <c r="T40">
        <v>-0.50707999999999998</v>
      </c>
      <c r="U40">
        <v>-0.44818999999999998</v>
      </c>
      <c r="V40">
        <v>-4.4913000000000002E-2</v>
      </c>
      <c r="W40" s="27">
        <f t="shared" si="3"/>
        <v>2.2673542018626833E-3</v>
      </c>
      <c r="AB40" s="11">
        <v>0.55430999999999997</v>
      </c>
      <c r="AC40" s="3">
        <v>0.22586000000000001</v>
      </c>
      <c r="AD40" s="12">
        <v>0.1699</v>
      </c>
    </row>
    <row r="41" spans="1:30" x14ac:dyDescent="0.2">
      <c r="A41" s="20">
        <v>23</v>
      </c>
      <c r="B41" t="s">
        <v>4</v>
      </c>
      <c r="C41" t="s">
        <v>73</v>
      </c>
      <c r="D41" t="s">
        <v>8</v>
      </c>
      <c r="E41" s="1" t="s">
        <v>64</v>
      </c>
      <c r="F41" s="1" t="s">
        <v>60</v>
      </c>
      <c r="G41" s="11">
        <v>5.4339605084819997E-2</v>
      </c>
      <c r="H41" s="3">
        <v>0.33008800590280002</v>
      </c>
      <c r="I41" s="12">
        <v>0.27412254273760001</v>
      </c>
      <c r="J41" s="11">
        <v>5.4788415716920003E-2</v>
      </c>
      <c r="K41" s="3">
        <v>0.33386056867289998</v>
      </c>
      <c r="L41" s="12">
        <v>0.27705744293880002</v>
      </c>
      <c r="M41" s="11">
        <v>5.6328093421200001E-2</v>
      </c>
      <c r="N41" s="3">
        <v>0.3380260872759</v>
      </c>
      <c r="O41" s="12">
        <v>0.28036262072540002</v>
      </c>
      <c r="P41" s="3">
        <v>6.6282944499999996E-2</v>
      </c>
      <c r="Q41" s="3">
        <v>0.26460271200000002</v>
      </c>
      <c r="R41" s="3">
        <v>0.20800260000000001</v>
      </c>
      <c r="S41" s="3">
        <f t="shared" si="2"/>
        <v>0.53888825650000005</v>
      </c>
      <c r="T41">
        <v>-0.11483</v>
      </c>
      <c r="U41">
        <v>0.34971999999999998</v>
      </c>
      <c r="V41">
        <v>-0.24737000000000001</v>
      </c>
      <c r="W41" s="27">
        <f t="shared" si="3"/>
        <v>1.7931014334881875E-3</v>
      </c>
      <c r="AB41" s="11">
        <v>0.16621</v>
      </c>
      <c r="AC41" s="3">
        <v>0.55322000000000005</v>
      </c>
      <c r="AD41" s="12">
        <v>0.22513</v>
      </c>
    </row>
    <row r="42" spans="1:30" x14ac:dyDescent="0.2">
      <c r="A42" s="20">
        <v>27</v>
      </c>
      <c r="B42" t="s">
        <v>6</v>
      </c>
      <c r="C42" t="s">
        <v>73</v>
      </c>
      <c r="D42" t="s">
        <v>8</v>
      </c>
      <c r="E42" s="1" t="s">
        <v>59</v>
      </c>
      <c r="F42" s="1" t="s">
        <v>63</v>
      </c>
      <c r="G42" s="11">
        <v>5.4339605084819997E-2</v>
      </c>
      <c r="H42" s="3">
        <v>-0.33008800590280002</v>
      </c>
      <c r="I42" s="12">
        <v>-0.27412254273760001</v>
      </c>
      <c r="J42" s="11">
        <v>5.4788415716920003E-2</v>
      </c>
      <c r="K42" s="3">
        <v>-0.33386056867289998</v>
      </c>
      <c r="L42" s="12">
        <v>-0.27705744293880002</v>
      </c>
      <c r="M42" s="11">
        <v>5.6328093421200001E-2</v>
      </c>
      <c r="N42" s="3">
        <v>-0.3380260872759</v>
      </c>
      <c r="O42" s="12">
        <v>-0.28036262072540002</v>
      </c>
      <c r="P42" s="3">
        <v>6.6282944499999996E-2</v>
      </c>
      <c r="Q42" s="3">
        <v>-0.26460271200000002</v>
      </c>
      <c r="R42" s="3">
        <v>-0.20800260000000001</v>
      </c>
      <c r="S42" s="3">
        <f t="shared" si="2"/>
        <v>-0.40632236750000006</v>
      </c>
      <c r="T42">
        <v>-0.11483</v>
      </c>
      <c r="U42">
        <v>-0.34971999999999998</v>
      </c>
      <c r="V42">
        <v>0.24737000000000001</v>
      </c>
      <c r="W42" s="27">
        <f t="shared" si="3"/>
        <v>1.7931014334881875E-3</v>
      </c>
      <c r="AB42" s="11">
        <v>0.44369999999999998</v>
      </c>
      <c r="AC42" s="3">
        <v>0.21962999999999999</v>
      </c>
      <c r="AD42" s="12">
        <v>0.83803000000000005</v>
      </c>
    </row>
    <row r="43" spans="1:30" x14ac:dyDescent="0.2">
      <c r="A43" s="20">
        <v>36</v>
      </c>
      <c r="B43" t="s">
        <v>6</v>
      </c>
      <c r="C43" t="s">
        <v>73</v>
      </c>
      <c r="D43" t="s">
        <v>8</v>
      </c>
      <c r="E43" s="1" t="s">
        <v>64</v>
      </c>
      <c r="F43" s="1" t="s">
        <v>60</v>
      </c>
      <c r="G43" s="11">
        <v>5.4339605084819997E-2</v>
      </c>
      <c r="H43" s="3">
        <v>0.27412254273760001</v>
      </c>
      <c r="I43" s="12">
        <v>0.33008800590280002</v>
      </c>
      <c r="J43" s="11">
        <v>5.4788415716920003E-2</v>
      </c>
      <c r="K43" s="3">
        <v>0.27705744293880002</v>
      </c>
      <c r="L43" s="12">
        <v>0.33386056867289998</v>
      </c>
      <c r="M43" s="11">
        <v>5.6328093421200001E-2</v>
      </c>
      <c r="N43" s="3">
        <v>0.28036262072540002</v>
      </c>
      <c r="O43" s="12">
        <v>0.3380260872759</v>
      </c>
      <c r="P43" s="3">
        <v>6.6282944499999996E-2</v>
      </c>
      <c r="Q43" s="3">
        <v>0.20800260000000001</v>
      </c>
      <c r="R43" s="3">
        <v>0.26460271200000002</v>
      </c>
      <c r="S43" s="3">
        <f t="shared" si="2"/>
        <v>0.53888825649999994</v>
      </c>
      <c r="T43">
        <v>-0.11483</v>
      </c>
      <c r="U43">
        <v>-0.24737000000000001</v>
      </c>
      <c r="V43">
        <v>0.34971999999999998</v>
      </c>
      <c r="W43" s="27">
        <f t="shared" si="3"/>
        <v>1.7931014334881875E-3</v>
      </c>
      <c r="AB43" s="11">
        <v>0.83440999999999999</v>
      </c>
      <c r="AC43" s="3">
        <v>0.44267000000000001</v>
      </c>
      <c r="AD43" s="12">
        <v>0.22014</v>
      </c>
    </row>
    <row r="44" spans="1:30" x14ac:dyDescent="0.2">
      <c r="A44" s="20">
        <v>38</v>
      </c>
      <c r="B44" t="s">
        <v>6</v>
      </c>
      <c r="C44" t="s">
        <v>73</v>
      </c>
      <c r="D44" t="s">
        <v>8</v>
      </c>
      <c r="E44" s="33" t="s">
        <v>59</v>
      </c>
      <c r="F44" s="33" t="s">
        <v>63</v>
      </c>
      <c r="G44" s="11">
        <v>5.4339605084819997E-2</v>
      </c>
      <c r="H44" s="3">
        <v>-0.27412254273760001</v>
      </c>
      <c r="I44" s="12">
        <v>-0.33008800590280002</v>
      </c>
      <c r="J44" s="11">
        <v>5.4788415716920003E-2</v>
      </c>
      <c r="K44" s="3">
        <v>-0.27705744293880002</v>
      </c>
      <c r="L44" s="12">
        <v>-0.33386056867289998</v>
      </c>
      <c r="M44" s="11">
        <v>5.6328093421200001E-2</v>
      </c>
      <c r="N44" s="3">
        <v>-0.28036262072540002</v>
      </c>
      <c r="O44" s="12">
        <v>-0.3380260872759</v>
      </c>
      <c r="P44" s="3">
        <v>6.6282944499999996E-2</v>
      </c>
      <c r="Q44" s="3">
        <v>-0.20800260000000001</v>
      </c>
      <c r="R44" s="3">
        <v>-0.26460271200000002</v>
      </c>
      <c r="S44" s="3">
        <f t="shared" si="2"/>
        <v>-0.40632236750000006</v>
      </c>
      <c r="T44">
        <v>-0.11483</v>
      </c>
      <c r="U44">
        <v>0.24737000000000001</v>
      </c>
      <c r="V44">
        <v>-0.34971999999999998</v>
      </c>
      <c r="W44" s="27">
        <f t="shared" si="3"/>
        <v>1.7931014334881875E-3</v>
      </c>
      <c r="AB44" s="11">
        <v>0.44369999999999998</v>
      </c>
      <c r="AC44" s="3">
        <v>0.78037000000000001</v>
      </c>
      <c r="AD44" s="12">
        <v>0.16197</v>
      </c>
    </row>
    <row r="45" spans="1:30" x14ac:dyDescent="0.2">
      <c r="A45">
        <v>25</v>
      </c>
      <c r="B45" t="s">
        <v>4</v>
      </c>
      <c r="C45" t="s">
        <v>73</v>
      </c>
      <c r="D45" t="s">
        <v>8</v>
      </c>
      <c r="E45" s="1" t="s">
        <v>59</v>
      </c>
      <c r="F45" s="1" t="s">
        <v>60</v>
      </c>
      <c r="G45" s="11">
        <v>-5.634118694944E-2</v>
      </c>
      <c r="H45" s="3">
        <v>-0.33802399296699998</v>
      </c>
      <c r="I45" s="12">
        <v>0.28036051543700002</v>
      </c>
      <c r="J45" s="11">
        <v>-5.4788415716920003E-2</v>
      </c>
      <c r="K45" s="3">
        <v>-0.33386056867289998</v>
      </c>
      <c r="L45" s="12">
        <v>0.27705744293880002</v>
      </c>
      <c r="M45" s="11">
        <v>-5.4348058268039998E-2</v>
      </c>
      <c r="N45" s="3">
        <v>-0.33009400317819998</v>
      </c>
      <c r="O45" s="12">
        <v>0.27412864685869998</v>
      </c>
      <c r="P45" s="3">
        <v>6.6437622700000004E-2</v>
      </c>
      <c r="Q45" s="3">
        <v>0.26433299300000002</v>
      </c>
      <c r="R45" s="3">
        <v>-0.20772895299999999</v>
      </c>
      <c r="S45" s="3">
        <f t="shared" si="2"/>
        <v>0.1230416627</v>
      </c>
      <c r="T45">
        <v>-0.11483</v>
      </c>
      <c r="U45">
        <v>0.34971999999999998</v>
      </c>
      <c r="V45">
        <v>0.24737000000000001</v>
      </c>
      <c r="W45" s="27">
        <f t="shared" si="3"/>
        <v>1.7907231427759822E-3</v>
      </c>
      <c r="AB45" s="11">
        <v>0.83531999999999995</v>
      </c>
      <c r="AC45" s="3">
        <v>0.72531999999999996</v>
      </c>
      <c r="AD45" s="12">
        <v>0.58565</v>
      </c>
    </row>
    <row r="46" spans="1:30" x14ac:dyDescent="0.2">
      <c r="A46">
        <v>29</v>
      </c>
      <c r="B46" t="s">
        <v>6</v>
      </c>
      <c r="C46" t="s">
        <v>73</v>
      </c>
      <c r="D46" t="s">
        <v>8</v>
      </c>
      <c r="E46" s="1" t="s">
        <v>64</v>
      </c>
      <c r="F46" s="1" t="s">
        <v>63</v>
      </c>
      <c r="G46" s="11">
        <v>-5.634118694944E-2</v>
      </c>
      <c r="H46" s="3">
        <v>0.33802399296699998</v>
      </c>
      <c r="I46" s="12">
        <v>-0.28036051543700002</v>
      </c>
      <c r="J46" s="11">
        <v>-5.4788415716920003E-2</v>
      </c>
      <c r="K46" s="3">
        <v>0.33386056867289998</v>
      </c>
      <c r="L46" s="12">
        <v>-0.27705744293880002</v>
      </c>
      <c r="M46" s="11">
        <v>-5.4348058268039998E-2</v>
      </c>
      <c r="N46" s="3">
        <v>0.33009400317819998</v>
      </c>
      <c r="O46" s="12">
        <v>-0.27412864685869998</v>
      </c>
      <c r="P46" s="3">
        <v>6.6437622700000004E-2</v>
      </c>
      <c r="Q46" s="3">
        <v>-0.26433299300000002</v>
      </c>
      <c r="R46" s="3">
        <v>0.20772895299999999</v>
      </c>
      <c r="S46" s="3">
        <f t="shared" si="2"/>
        <v>9.833582699999982E-3</v>
      </c>
      <c r="T46">
        <v>-0.11483</v>
      </c>
      <c r="U46">
        <v>-0.34971999999999998</v>
      </c>
      <c r="V46">
        <v>-0.24737000000000001</v>
      </c>
      <c r="W46" s="27">
        <f t="shared" si="3"/>
        <v>1.7907231427759822E-3</v>
      </c>
      <c r="AB46" s="11">
        <v>0.16558</v>
      </c>
      <c r="AC46" s="3">
        <v>0.28205000000000002</v>
      </c>
      <c r="AD46" s="12">
        <v>0.58008999999999999</v>
      </c>
    </row>
    <row r="47" spans="1:30" x14ac:dyDescent="0.2">
      <c r="A47">
        <v>40</v>
      </c>
      <c r="B47" t="s">
        <v>6</v>
      </c>
      <c r="C47" t="s">
        <v>73</v>
      </c>
      <c r="D47" t="s">
        <v>8</v>
      </c>
      <c r="E47" s="1" t="s">
        <v>59</v>
      </c>
      <c r="F47" s="1" t="s">
        <v>60</v>
      </c>
      <c r="G47" s="11">
        <v>-5.634118694944E-2</v>
      </c>
      <c r="H47" s="3">
        <v>-0.28036051543700002</v>
      </c>
      <c r="I47" s="12">
        <v>0.33802399296699998</v>
      </c>
      <c r="J47" s="11">
        <v>-5.4788415716920003E-2</v>
      </c>
      <c r="K47" s="3">
        <v>-0.27705744293880002</v>
      </c>
      <c r="L47" s="12">
        <v>0.33386056867289998</v>
      </c>
      <c r="M47" s="11">
        <v>-5.4348058268039998E-2</v>
      </c>
      <c r="N47" s="3">
        <v>-0.27412864685869998</v>
      </c>
      <c r="O47" s="12">
        <v>0.33009400317819998</v>
      </c>
      <c r="P47" s="3">
        <v>6.6437622700000004E-2</v>
      </c>
      <c r="Q47" s="3">
        <v>0.20772895299999999</v>
      </c>
      <c r="R47" s="3">
        <v>-0.26433299300000002</v>
      </c>
      <c r="S47" s="3">
        <f t="shared" si="2"/>
        <v>9.8335827000000098E-3</v>
      </c>
      <c r="T47">
        <v>-0.11483</v>
      </c>
      <c r="U47">
        <v>-0.24737000000000001</v>
      </c>
      <c r="V47">
        <v>-0.34971999999999998</v>
      </c>
      <c r="W47" s="27">
        <f t="shared" si="3"/>
        <v>1.7907231427759817E-3</v>
      </c>
      <c r="AB47" s="11">
        <v>0.83531999999999995</v>
      </c>
      <c r="AC47" s="3">
        <v>0.27467999999999998</v>
      </c>
      <c r="AD47" s="12">
        <v>0.41435</v>
      </c>
    </row>
    <row r="48" spans="1:30" x14ac:dyDescent="0.2">
      <c r="A48">
        <v>42</v>
      </c>
      <c r="B48" t="s">
        <v>6</v>
      </c>
      <c r="C48" t="s">
        <v>73</v>
      </c>
      <c r="D48" t="s">
        <v>8</v>
      </c>
      <c r="E48" s="1" t="s">
        <v>64</v>
      </c>
      <c r="F48" s="1" t="s">
        <v>63</v>
      </c>
      <c r="G48" s="11">
        <v>-5.634118694944E-2</v>
      </c>
      <c r="H48" s="3">
        <v>0.28036051543700002</v>
      </c>
      <c r="I48" s="12">
        <v>-0.33802399296699998</v>
      </c>
      <c r="J48" s="11">
        <v>-5.4788415716920003E-2</v>
      </c>
      <c r="K48" s="3">
        <v>0.27705744293880002</v>
      </c>
      <c r="L48" s="12">
        <v>-0.33386056867289998</v>
      </c>
      <c r="M48" s="11">
        <v>-5.4348058268039998E-2</v>
      </c>
      <c r="N48" s="3">
        <v>0.27412864685869998</v>
      </c>
      <c r="O48" s="12">
        <v>-0.33009400317819998</v>
      </c>
      <c r="P48" s="3">
        <v>6.6437622700000004E-2</v>
      </c>
      <c r="Q48" s="3">
        <v>-0.20772895299999999</v>
      </c>
      <c r="R48" s="3">
        <v>0.26433299300000002</v>
      </c>
      <c r="S48" s="3">
        <f t="shared" si="2"/>
        <v>0.12304166270000003</v>
      </c>
      <c r="T48">
        <v>-0.11483</v>
      </c>
      <c r="U48">
        <v>0.24737000000000001</v>
      </c>
      <c r="V48">
        <v>0.34971999999999998</v>
      </c>
      <c r="W48" s="27">
        <f t="shared" si="3"/>
        <v>1.7907231427759817E-3</v>
      </c>
      <c r="AB48" s="11">
        <v>0.16558</v>
      </c>
      <c r="AC48" s="3">
        <v>0.71794999999999998</v>
      </c>
      <c r="AD48" s="12">
        <v>0.41991000000000001</v>
      </c>
    </row>
    <row r="49" spans="1:30" x14ac:dyDescent="0.2">
      <c r="A49" s="20">
        <v>47</v>
      </c>
      <c r="B49" t="s">
        <v>4</v>
      </c>
      <c r="C49" t="s">
        <v>5</v>
      </c>
      <c r="D49" t="s">
        <v>5</v>
      </c>
      <c r="E49" s="1" t="s">
        <v>64</v>
      </c>
      <c r="F49" s="1" t="s">
        <v>60</v>
      </c>
      <c r="G49" s="11">
        <v>8.1632409148739996E-2</v>
      </c>
      <c r="H49" s="3">
        <v>0.32998547601479999</v>
      </c>
      <c r="I49" s="12">
        <v>0.2181943731249</v>
      </c>
      <c r="J49" s="11">
        <v>8.2220422936550006E-2</v>
      </c>
      <c r="K49" s="3">
        <v>0.33457398216880002</v>
      </c>
      <c r="L49" s="12">
        <v>0.2212127643739</v>
      </c>
      <c r="M49" s="11">
        <v>8.4334246645620004E-2</v>
      </c>
      <c r="N49" s="3">
        <v>0.339740906994</v>
      </c>
      <c r="O49" s="12">
        <v>0.22479622367300001</v>
      </c>
      <c r="P49" s="3">
        <v>9.0061249900000001E-2</v>
      </c>
      <c r="Q49" s="3">
        <v>0.32518103300000001</v>
      </c>
      <c r="R49" s="3">
        <v>0.22006168500000001</v>
      </c>
      <c r="S49" s="3">
        <f t="shared" si="2"/>
        <v>0.63530396789999999</v>
      </c>
      <c r="T49">
        <v>8.6992E-2</v>
      </c>
      <c r="U49">
        <v>2.3404999999999999E-2</v>
      </c>
      <c r="V49">
        <v>5.2061000000000003E-2</v>
      </c>
      <c r="W49" s="27">
        <f t="shared" si="3"/>
        <v>1.4411512972345086E-3</v>
      </c>
      <c r="AB49" s="11">
        <v>0.58160999999999996</v>
      </c>
      <c r="AC49" s="3">
        <v>0.83</v>
      </c>
      <c r="AD49" s="12">
        <v>0.71821000000000002</v>
      </c>
    </row>
    <row r="50" spans="1:30" x14ac:dyDescent="0.2">
      <c r="A50" s="20">
        <v>51</v>
      </c>
      <c r="B50" t="s">
        <v>6</v>
      </c>
      <c r="C50" t="s">
        <v>5</v>
      </c>
      <c r="D50" t="s">
        <v>5</v>
      </c>
      <c r="E50" s="33" t="s">
        <v>59</v>
      </c>
      <c r="F50" s="33" t="s">
        <v>63</v>
      </c>
      <c r="G50" s="11">
        <v>8.1632409148739996E-2</v>
      </c>
      <c r="H50" s="3">
        <v>-0.32998547601479999</v>
      </c>
      <c r="I50" s="12">
        <v>-0.2181943731249</v>
      </c>
      <c r="J50" s="11">
        <v>8.2220422936550006E-2</v>
      </c>
      <c r="K50" s="3">
        <v>-0.33457398216880002</v>
      </c>
      <c r="L50" s="12">
        <v>-0.2212127643739</v>
      </c>
      <c r="M50" s="11">
        <v>8.4334246645620004E-2</v>
      </c>
      <c r="N50" s="3">
        <v>-0.339740906994</v>
      </c>
      <c r="O50" s="12">
        <v>-0.22479622367300001</v>
      </c>
      <c r="P50" s="3">
        <v>9.0061249900000001E-2</v>
      </c>
      <c r="Q50" s="3">
        <v>-0.32518103300000001</v>
      </c>
      <c r="R50" s="3">
        <v>-0.22006168500000001</v>
      </c>
      <c r="S50" s="3">
        <f t="shared" si="2"/>
        <v>-0.45518146810000004</v>
      </c>
      <c r="T50">
        <v>8.6992E-2</v>
      </c>
      <c r="U50">
        <v>-2.3404999999999999E-2</v>
      </c>
      <c r="V50">
        <v>-5.2061000000000003E-2</v>
      </c>
      <c r="W50" s="27">
        <f t="shared" si="3"/>
        <v>1.4411512972345086E-3</v>
      </c>
      <c r="AB50" s="11">
        <v>0.72097</v>
      </c>
      <c r="AC50" s="3">
        <v>0.58262999999999998</v>
      </c>
      <c r="AD50" s="12">
        <v>0.83733999999999997</v>
      </c>
    </row>
    <row r="51" spans="1:30" x14ac:dyDescent="0.2">
      <c r="A51" s="20">
        <v>60</v>
      </c>
      <c r="B51" t="s">
        <v>6</v>
      </c>
      <c r="C51" t="s">
        <v>5</v>
      </c>
      <c r="D51" t="s">
        <v>5</v>
      </c>
      <c r="E51" s="1" t="s">
        <v>64</v>
      </c>
      <c r="F51" s="1" t="s">
        <v>60</v>
      </c>
      <c r="G51" s="11">
        <v>8.1632409148739996E-2</v>
      </c>
      <c r="H51" s="3">
        <v>0.2181943731249</v>
      </c>
      <c r="I51" s="12">
        <v>0.32998547601479999</v>
      </c>
      <c r="J51" s="11">
        <v>8.2220422936550006E-2</v>
      </c>
      <c r="K51" s="3">
        <v>0.2212127643739</v>
      </c>
      <c r="L51" s="12">
        <v>0.33457398216880002</v>
      </c>
      <c r="M51" s="11">
        <v>8.4334246645620004E-2</v>
      </c>
      <c r="N51" s="3">
        <v>0.22479622367300001</v>
      </c>
      <c r="O51" s="12">
        <v>0.339740906994</v>
      </c>
      <c r="P51" s="3">
        <v>9.0061249900000001E-2</v>
      </c>
      <c r="Q51" s="3">
        <v>0.22006168500000001</v>
      </c>
      <c r="R51" s="3">
        <v>0.32518103300000001</v>
      </c>
      <c r="S51" s="3">
        <f t="shared" si="2"/>
        <v>0.63530396789999999</v>
      </c>
      <c r="T51">
        <v>8.6992E-2</v>
      </c>
      <c r="U51">
        <v>5.2061000000000003E-2</v>
      </c>
      <c r="V51">
        <v>2.3404999999999999E-2</v>
      </c>
      <c r="W51" s="27">
        <f t="shared" si="3"/>
        <v>1.4411512972345086E-3</v>
      </c>
      <c r="AB51" s="11">
        <v>0.41571000000000002</v>
      </c>
      <c r="AC51" s="3">
        <v>0.16026000000000001</v>
      </c>
      <c r="AD51" s="12">
        <v>0.7248</v>
      </c>
    </row>
    <row r="52" spans="1:30" x14ac:dyDescent="0.2">
      <c r="A52" s="20">
        <v>62</v>
      </c>
      <c r="B52" t="s">
        <v>6</v>
      </c>
      <c r="C52" t="s">
        <v>5</v>
      </c>
      <c r="D52" t="s">
        <v>5</v>
      </c>
      <c r="E52" s="33" t="s">
        <v>59</v>
      </c>
      <c r="F52" s="33" t="s">
        <v>63</v>
      </c>
      <c r="G52" s="11">
        <v>8.1632409148739996E-2</v>
      </c>
      <c r="H52" s="3">
        <v>-0.2181943731249</v>
      </c>
      <c r="I52" s="12">
        <v>-0.32998547601479999</v>
      </c>
      <c r="J52" s="11">
        <v>8.2220422936550006E-2</v>
      </c>
      <c r="K52" s="3">
        <v>-0.2212127643739</v>
      </c>
      <c r="L52" s="12">
        <v>-0.33457398216880002</v>
      </c>
      <c r="M52" s="11">
        <v>8.4334246645620004E-2</v>
      </c>
      <c r="N52" s="3">
        <v>-0.22479622367300001</v>
      </c>
      <c r="O52" s="12">
        <v>-0.339740906994</v>
      </c>
      <c r="P52" s="3">
        <v>9.0061249900000001E-2</v>
      </c>
      <c r="Q52" s="3">
        <v>-0.22006168500000001</v>
      </c>
      <c r="R52" s="3">
        <v>-0.32518103300000001</v>
      </c>
      <c r="S52" s="3">
        <f t="shared" si="2"/>
        <v>-0.45518146810000004</v>
      </c>
      <c r="T52">
        <v>8.6992E-2</v>
      </c>
      <c r="U52">
        <v>-5.2061000000000003E-2</v>
      </c>
      <c r="V52">
        <v>-2.3404999999999999E-2</v>
      </c>
      <c r="W52" s="27">
        <f t="shared" si="3"/>
        <v>1.4411512972345086E-3</v>
      </c>
      <c r="AB52" s="11">
        <v>0.27781</v>
      </c>
      <c r="AC52" s="3">
        <v>0.58320000000000005</v>
      </c>
      <c r="AD52" s="12">
        <v>0.16761999999999999</v>
      </c>
    </row>
    <row r="53" spans="1:30" x14ac:dyDescent="0.2">
      <c r="A53">
        <v>49</v>
      </c>
      <c r="B53" t="s">
        <v>4</v>
      </c>
      <c r="C53" t="s">
        <v>5</v>
      </c>
      <c r="D53" t="s">
        <v>5</v>
      </c>
      <c r="E53" s="1" t="s">
        <v>59</v>
      </c>
      <c r="F53" s="1" t="s">
        <v>60</v>
      </c>
      <c r="G53" s="11">
        <v>-8.4349007358709996E-2</v>
      </c>
      <c r="H53" s="3">
        <v>-0.33973967945279998</v>
      </c>
      <c r="I53" s="12">
        <v>0.22479493474529999</v>
      </c>
      <c r="J53" s="11">
        <v>-8.2220422936550006E-2</v>
      </c>
      <c r="K53" s="3">
        <v>-0.33457398216880002</v>
      </c>
      <c r="L53" s="12">
        <v>0.2212127643739</v>
      </c>
      <c r="M53" s="11">
        <v>-8.1647329938900004E-2</v>
      </c>
      <c r="N53" s="3">
        <v>-0.32999414924859999</v>
      </c>
      <c r="O53" s="12">
        <v>0.2182038252548</v>
      </c>
      <c r="P53" s="3">
        <v>9.0055914000000001E-2</v>
      </c>
      <c r="Q53" s="3">
        <v>0.32485100700000002</v>
      </c>
      <c r="R53" s="3">
        <v>-0.21970365</v>
      </c>
      <c r="S53" s="3">
        <f t="shared" si="2"/>
        <v>0.19520327100000004</v>
      </c>
      <c r="T53">
        <v>8.6992E-2</v>
      </c>
      <c r="U53">
        <v>2.3404999999999999E-2</v>
      </c>
      <c r="V53">
        <v>-5.2061000000000003E-2</v>
      </c>
      <c r="W53" s="27">
        <f t="shared" si="3"/>
        <v>1.4397141102633481E-3</v>
      </c>
      <c r="AB53" s="11">
        <v>0.58160999999999996</v>
      </c>
      <c r="AC53" s="3">
        <v>0.17</v>
      </c>
      <c r="AD53" s="12">
        <v>0.28178999999999998</v>
      </c>
    </row>
    <row r="54" spans="1:30" x14ac:dyDescent="0.2">
      <c r="A54">
        <v>53</v>
      </c>
      <c r="B54" t="s">
        <v>6</v>
      </c>
      <c r="C54" t="s">
        <v>5</v>
      </c>
      <c r="D54" t="s">
        <v>5</v>
      </c>
      <c r="E54" s="1" t="s">
        <v>64</v>
      </c>
      <c r="F54" s="1" t="s">
        <v>63</v>
      </c>
      <c r="G54" s="11">
        <v>-8.4349007358709996E-2</v>
      </c>
      <c r="H54" s="3">
        <v>0.33973967945279998</v>
      </c>
      <c r="I54" s="12">
        <v>-0.22479493474529999</v>
      </c>
      <c r="J54" s="11">
        <v>-8.2220422936550006E-2</v>
      </c>
      <c r="K54" s="3">
        <v>0.33457398216880002</v>
      </c>
      <c r="L54" s="12">
        <v>-0.2212127643739</v>
      </c>
      <c r="M54" s="11">
        <v>-8.1647329938900004E-2</v>
      </c>
      <c r="N54" s="3">
        <v>0.32999414924859999</v>
      </c>
      <c r="O54" s="12">
        <v>-0.2182038252548</v>
      </c>
      <c r="P54" s="3">
        <v>9.0055914000000001E-2</v>
      </c>
      <c r="Q54" s="3">
        <v>-0.32485100700000002</v>
      </c>
      <c r="R54" s="3">
        <v>0.21970365</v>
      </c>
      <c r="S54" s="3">
        <f t="shared" si="2"/>
        <v>-1.509144300000001E-2</v>
      </c>
      <c r="T54">
        <v>8.6992E-2</v>
      </c>
      <c r="U54">
        <v>-2.3404999999999999E-2</v>
      </c>
      <c r="V54">
        <v>5.2061000000000003E-2</v>
      </c>
      <c r="W54" s="27">
        <f t="shared" si="3"/>
        <v>1.4397141102633481E-3</v>
      </c>
      <c r="AB54" s="11">
        <v>0.27781</v>
      </c>
      <c r="AC54" s="3">
        <v>0.4168</v>
      </c>
      <c r="AD54" s="12">
        <v>0.83237000000000005</v>
      </c>
    </row>
    <row r="55" spans="1:30" x14ac:dyDescent="0.2">
      <c r="A55">
        <v>64</v>
      </c>
      <c r="B55" t="s">
        <v>6</v>
      </c>
      <c r="C55" t="s">
        <v>5</v>
      </c>
      <c r="D55" t="s">
        <v>5</v>
      </c>
      <c r="E55" s="1" t="s">
        <v>59</v>
      </c>
      <c r="F55" s="1" t="s">
        <v>60</v>
      </c>
      <c r="G55" s="11">
        <v>-8.4349007358709996E-2</v>
      </c>
      <c r="H55" s="3">
        <v>-0.22479493474529999</v>
      </c>
      <c r="I55" s="12">
        <v>0.33973967945279998</v>
      </c>
      <c r="J55" s="11">
        <v>-8.2220422936550006E-2</v>
      </c>
      <c r="K55" s="3">
        <v>-0.2212127643739</v>
      </c>
      <c r="L55" s="12">
        <v>0.33457398216880002</v>
      </c>
      <c r="M55" s="11">
        <v>-8.1647329938900004E-2</v>
      </c>
      <c r="N55" s="3">
        <v>-0.2182038252548</v>
      </c>
      <c r="O55" s="12">
        <v>0.32999414924859999</v>
      </c>
      <c r="P55" s="3">
        <v>9.0055914000000001E-2</v>
      </c>
      <c r="Q55" s="3">
        <v>0.21970365</v>
      </c>
      <c r="R55" s="3">
        <v>-0.32485100700000002</v>
      </c>
      <c r="S55" s="3">
        <f t="shared" si="2"/>
        <v>-1.5091443000000038E-2</v>
      </c>
      <c r="T55">
        <v>8.6992E-2</v>
      </c>
      <c r="U55">
        <v>5.2061000000000003E-2</v>
      </c>
      <c r="V55">
        <v>-2.3404999999999999E-2</v>
      </c>
      <c r="W55" s="27">
        <f t="shared" si="3"/>
        <v>1.4397141102633481E-3</v>
      </c>
      <c r="AB55" s="11">
        <v>0.41571000000000002</v>
      </c>
      <c r="AC55" s="3">
        <v>0.83974000000000004</v>
      </c>
      <c r="AD55" s="12">
        <v>0.2752</v>
      </c>
    </row>
    <row r="56" spans="1:30" x14ac:dyDescent="0.2">
      <c r="A56">
        <v>66</v>
      </c>
      <c r="B56" t="s">
        <v>6</v>
      </c>
      <c r="C56" t="s">
        <v>5</v>
      </c>
      <c r="D56" t="s">
        <v>5</v>
      </c>
      <c r="E56" s="1" t="s">
        <v>64</v>
      </c>
      <c r="F56" s="1" t="s">
        <v>63</v>
      </c>
      <c r="G56" s="11">
        <v>-8.4349007358709996E-2</v>
      </c>
      <c r="H56" s="3">
        <v>0.22479493474529999</v>
      </c>
      <c r="I56" s="12">
        <v>-0.33973967945279998</v>
      </c>
      <c r="J56" s="11">
        <v>-8.2220422936550006E-2</v>
      </c>
      <c r="K56" s="3">
        <v>0.2212127643739</v>
      </c>
      <c r="L56" s="12">
        <v>-0.33457398216880002</v>
      </c>
      <c r="M56" s="11">
        <v>-8.1647329938900004E-2</v>
      </c>
      <c r="N56" s="3">
        <v>0.2182038252548</v>
      </c>
      <c r="O56" s="12">
        <v>-0.32999414924859999</v>
      </c>
      <c r="P56" s="3">
        <v>9.0055914000000001E-2</v>
      </c>
      <c r="Q56" s="3">
        <v>-0.21970365</v>
      </c>
      <c r="R56" s="3">
        <v>0.32485100700000002</v>
      </c>
      <c r="S56" s="3">
        <f t="shared" si="2"/>
        <v>0.19520327100000001</v>
      </c>
      <c r="T56">
        <v>8.6992E-2</v>
      </c>
      <c r="U56">
        <v>-5.2061000000000003E-2</v>
      </c>
      <c r="V56">
        <v>2.3404999999999999E-2</v>
      </c>
      <c r="W56" s="27">
        <f t="shared" si="3"/>
        <v>1.4397141102633481E-3</v>
      </c>
      <c r="AB56" s="11">
        <v>0.72097</v>
      </c>
      <c r="AC56" s="3">
        <v>0.41737000000000002</v>
      </c>
      <c r="AD56" s="12">
        <v>0.16266</v>
      </c>
    </row>
    <row r="57" spans="1:30" x14ac:dyDescent="0.2">
      <c r="A57" s="20">
        <v>83</v>
      </c>
      <c r="B57" t="s">
        <v>6</v>
      </c>
      <c r="C57" t="s">
        <v>9</v>
      </c>
      <c r="D57" t="s">
        <v>9</v>
      </c>
      <c r="E57" s="1" t="s">
        <v>61</v>
      </c>
      <c r="F57" s="1" t="s">
        <v>63</v>
      </c>
      <c r="G57" s="11">
        <v>0.39465956169760003</v>
      </c>
      <c r="H57" s="3">
        <v>1.32624295553E-2</v>
      </c>
      <c r="I57" s="12">
        <v>0.3031285065953</v>
      </c>
      <c r="J57" s="11">
        <v>0.3937922087497</v>
      </c>
      <c r="K57" s="3">
        <v>1.027104356138E-2</v>
      </c>
      <c r="L57" s="12">
        <v>0.30172710811339998</v>
      </c>
      <c r="M57" s="11">
        <v>0.39311761490710001</v>
      </c>
      <c r="N57" s="3">
        <v>7.8027794748119998E-3</v>
      </c>
      <c r="O57" s="12">
        <v>0.30070427961390001</v>
      </c>
      <c r="P57" s="3">
        <v>-5.1398226399999997E-2</v>
      </c>
      <c r="Q57" s="3">
        <v>-0.181988336</v>
      </c>
      <c r="R57" s="3">
        <v>-8.0807565999999997E-2</v>
      </c>
      <c r="S57" s="3">
        <f t="shared" si="2"/>
        <v>-0.31419412839999999</v>
      </c>
      <c r="T57">
        <v>-0.91510000000000002</v>
      </c>
      <c r="U57">
        <v>-0.12144000000000001</v>
      </c>
      <c r="V57">
        <v>0.75646000000000002</v>
      </c>
      <c r="W57" s="27">
        <f t="shared" si="3"/>
        <v>4.2896289165344679E-4</v>
      </c>
      <c r="AB57" s="11">
        <v>0.72097</v>
      </c>
      <c r="AC57" s="3">
        <v>0.83733999999999997</v>
      </c>
      <c r="AD57" s="12">
        <v>0.58262999999999998</v>
      </c>
    </row>
    <row r="58" spans="1:30" x14ac:dyDescent="0.2">
      <c r="A58">
        <v>89</v>
      </c>
      <c r="B58" t="s">
        <v>6</v>
      </c>
      <c r="C58" t="s">
        <v>9</v>
      </c>
      <c r="D58" t="s">
        <v>9</v>
      </c>
      <c r="E58" s="1" t="s">
        <v>60</v>
      </c>
      <c r="F58" s="1" t="s">
        <v>61</v>
      </c>
      <c r="G58" s="11">
        <v>0.39465956169760003</v>
      </c>
      <c r="H58" s="3">
        <v>-1.32624295553E-2</v>
      </c>
      <c r="I58" s="12">
        <v>-0.3031285065953</v>
      </c>
      <c r="J58" s="11">
        <v>0.3937922087497</v>
      </c>
      <c r="K58" s="3">
        <v>-1.027104356138E-2</v>
      </c>
      <c r="L58" s="12">
        <v>-0.30172710811339998</v>
      </c>
      <c r="M58" s="11">
        <v>0.39311761490710001</v>
      </c>
      <c r="N58" s="3">
        <v>-7.8027794748119998E-3</v>
      </c>
      <c r="O58" s="12">
        <v>-0.30070427961390001</v>
      </c>
      <c r="P58" s="3">
        <v>-5.1398226399999997E-2</v>
      </c>
      <c r="Q58" s="3">
        <v>0.181988336</v>
      </c>
      <c r="R58" s="3">
        <v>8.0807565999999997E-2</v>
      </c>
      <c r="S58" s="3">
        <f t="shared" si="2"/>
        <v>0.2113976756</v>
      </c>
      <c r="T58">
        <v>-0.91510000000000002</v>
      </c>
      <c r="U58">
        <v>0.12144000000000001</v>
      </c>
      <c r="V58">
        <v>-0.75646000000000002</v>
      </c>
      <c r="W58" s="27">
        <f t="shared" si="3"/>
        <v>4.2896289165344679E-4</v>
      </c>
      <c r="AB58" s="11">
        <v>0.27781</v>
      </c>
      <c r="AC58" s="3">
        <v>0.16763</v>
      </c>
      <c r="AD58" s="12">
        <v>0.58320000000000005</v>
      </c>
    </row>
    <row r="59" spans="1:30" x14ac:dyDescent="0.2">
      <c r="A59" s="20">
        <v>67</v>
      </c>
      <c r="B59" t="s">
        <v>4</v>
      </c>
      <c r="C59" t="s">
        <v>9</v>
      </c>
      <c r="D59" t="s">
        <v>9</v>
      </c>
      <c r="E59" s="1" t="s">
        <v>59</v>
      </c>
      <c r="F59" s="1" t="s">
        <v>62</v>
      </c>
      <c r="G59" s="11">
        <v>0.39465956169760003</v>
      </c>
      <c r="H59" s="3">
        <v>0.3031285065953</v>
      </c>
      <c r="I59" s="12">
        <v>1.32624295553E-2</v>
      </c>
      <c r="J59" s="11">
        <v>0.3937922087497</v>
      </c>
      <c r="K59" s="3">
        <v>0.30172710811339998</v>
      </c>
      <c r="L59" s="12">
        <v>1.027104356138E-2</v>
      </c>
      <c r="M59" s="11">
        <v>0.39311761490710001</v>
      </c>
      <c r="N59" s="3">
        <v>0.30070427961390001</v>
      </c>
      <c r="O59" s="12">
        <v>7.8027794748119998E-3</v>
      </c>
      <c r="P59" s="3">
        <v>-5.1398226399999997E-2</v>
      </c>
      <c r="Q59" s="3">
        <v>-8.0807565999999997E-2</v>
      </c>
      <c r="R59" s="3">
        <v>-0.181988336</v>
      </c>
      <c r="S59" s="3">
        <f t="shared" si="2"/>
        <v>-0.31419412839999999</v>
      </c>
      <c r="T59">
        <v>-0.91510000000000002</v>
      </c>
      <c r="U59">
        <v>0.75646000000000002</v>
      </c>
      <c r="V59">
        <v>-0.12144000000000001</v>
      </c>
      <c r="W59" s="27">
        <f t="shared" si="3"/>
        <v>4.2896289165344662E-4</v>
      </c>
      <c r="AB59" s="11">
        <v>0.27781</v>
      </c>
      <c r="AC59" s="3">
        <v>0.83237000000000005</v>
      </c>
      <c r="AD59" s="12">
        <v>0.4168</v>
      </c>
    </row>
    <row r="60" spans="1:30" x14ac:dyDescent="0.2">
      <c r="A60">
        <v>69</v>
      </c>
      <c r="B60" t="s">
        <v>6</v>
      </c>
      <c r="C60" t="s">
        <v>9</v>
      </c>
      <c r="D60" t="s">
        <v>9</v>
      </c>
      <c r="E60" s="1" t="s">
        <v>64</v>
      </c>
      <c r="F60" s="1" t="s">
        <v>62</v>
      </c>
      <c r="G60" s="11">
        <v>0.39465956169760003</v>
      </c>
      <c r="H60" s="3">
        <v>-0.3031285065953</v>
      </c>
      <c r="I60" s="12">
        <v>-1.32624295553E-2</v>
      </c>
      <c r="J60" s="11">
        <v>0.3937922087497</v>
      </c>
      <c r="K60" s="3">
        <v>-0.30172710811339998</v>
      </c>
      <c r="L60" s="12">
        <v>-1.027104356138E-2</v>
      </c>
      <c r="M60" s="11">
        <v>0.39311761490710001</v>
      </c>
      <c r="N60" s="3">
        <v>-0.30070427961390001</v>
      </c>
      <c r="O60" s="12">
        <v>-7.8027794748119998E-3</v>
      </c>
      <c r="P60" s="3">
        <v>-5.1398226399999997E-2</v>
      </c>
      <c r="Q60" s="3">
        <v>8.0807565999999997E-2</v>
      </c>
      <c r="R60" s="3">
        <v>0.181988336</v>
      </c>
      <c r="S60" s="3">
        <f t="shared" si="2"/>
        <v>0.2113976756</v>
      </c>
      <c r="T60">
        <v>-0.91510000000000002</v>
      </c>
      <c r="U60">
        <v>-0.75646000000000002</v>
      </c>
      <c r="V60">
        <v>0.12144000000000001</v>
      </c>
      <c r="W60" s="27">
        <f t="shared" si="3"/>
        <v>4.2896289165344662E-4</v>
      </c>
      <c r="AB60" s="11">
        <v>0.72097</v>
      </c>
      <c r="AC60" s="3">
        <v>0.16266</v>
      </c>
      <c r="AD60" s="12">
        <v>0.41737000000000002</v>
      </c>
    </row>
    <row r="61" spans="1:30" x14ac:dyDescent="0.2">
      <c r="A61">
        <v>85</v>
      </c>
      <c r="B61" t="s">
        <v>6</v>
      </c>
      <c r="C61" t="s">
        <v>9</v>
      </c>
      <c r="D61" t="s">
        <v>9</v>
      </c>
      <c r="E61" s="1" t="s">
        <v>62</v>
      </c>
      <c r="F61" s="1" t="s">
        <v>63</v>
      </c>
      <c r="G61" s="11">
        <v>-0.39311359821769998</v>
      </c>
      <c r="H61" s="3">
        <v>-7.809565656305E-3</v>
      </c>
      <c r="I61" s="12">
        <v>0.30069868210450001</v>
      </c>
      <c r="J61" s="11">
        <v>-0.3937922087497</v>
      </c>
      <c r="K61" s="3">
        <v>-1.027104356138E-2</v>
      </c>
      <c r="L61" s="12">
        <v>0.30172710811339998</v>
      </c>
      <c r="M61" s="11">
        <v>-0.39465970988839999</v>
      </c>
      <c r="N61" s="3">
        <v>-1.3253139274139999E-2</v>
      </c>
      <c r="O61" s="12">
        <v>0.30312702353499998</v>
      </c>
      <c r="P61" s="3">
        <v>-5.1537055700000001E-2</v>
      </c>
      <c r="Q61" s="3">
        <v>-0.18145245400000001</v>
      </c>
      <c r="R61" s="3">
        <v>8.0944714299999998E-2</v>
      </c>
      <c r="S61" s="3">
        <f t="shared" si="2"/>
        <v>-0.15204479540000002</v>
      </c>
      <c r="T61">
        <v>-0.91510000000000002</v>
      </c>
      <c r="U61">
        <v>-0.12144000000000001</v>
      </c>
      <c r="V61">
        <v>-0.75646000000000002</v>
      </c>
      <c r="W61" s="27">
        <f t="shared" si="3"/>
        <v>4.2672461994023203E-4</v>
      </c>
      <c r="AB61" s="11">
        <v>0.83531999999999995</v>
      </c>
      <c r="AC61" s="3">
        <v>0.58565</v>
      </c>
      <c r="AD61" s="12">
        <v>0.72531999999999996</v>
      </c>
    </row>
    <row r="62" spans="1:30" x14ac:dyDescent="0.2">
      <c r="A62">
        <v>87</v>
      </c>
      <c r="B62" t="s">
        <v>6</v>
      </c>
      <c r="C62" t="s">
        <v>9</v>
      </c>
      <c r="D62" t="s">
        <v>9</v>
      </c>
      <c r="E62" s="1" t="s">
        <v>60</v>
      </c>
      <c r="F62" s="1" t="s">
        <v>62</v>
      </c>
      <c r="G62" s="11">
        <v>-0.39311359821769998</v>
      </c>
      <c r="H62" s="3">
        <v>7.8095656563060001E-3</v>
      </c>
      <c r="I62" s="12">
        <v>-0.30069868210450001</v>
      </c>
      <c r="J62" s="11">
        <v>-0.3937922087497</v>
      </c>
      <c r="K62" s="3">
        <v>1.027104356138E-2</v>
      </c>
      <c r="L62" s="12">
        <v>-0.30172710811339998</v>
      </c>
      <c r="M62" s="11">
        <v>-0.39465970988839999</v>
      </c>
      <c r="N62" s="3">
        <v>1.3253139274139999E-2</v>
      </c>
      <c r="O62" s="12">
        <v>-0.30312702353499998</v>
      </c>
      <c r="P62" s="3">
        <v>-5.1537055700000001E-2</v>
      </c>
      <c r="Q62" s="3">
        <v>0.18145245400000001</v>
      </c>
      <c r="R62" s="3">
        <v>-8.0944714299999998E-2</v>
      </c>
      <c r="S62" s="3">
        <f t="shared" si="2"/>
        <v>4.8970684000000014E-2</v>
      </c>
      <c r="T62">
        <v>-0.91510000000000002</v>
      </c>
      <c r="U62">
        <v>0.12144000000000001</v>
      </c>
      <c r="V62">
        <v>0.75646000000000002</v>
      </c>
      <c r="W62" s="27">
        <f t="shared" si="3"/>
        <v>4.2672461994023203E-4</v>
      </c>
      <c r="AB62" s="11">
        <v>0.58160999999999996</v>
      </c>
      <c r="AC62" s="3">
        <v>0.71821000000000002</v>
      </c>
      <c r="AD62" s="12">
        <v>0.82999000000000001</v>
      </c>
    </row>
    <row r="63" spans="1:30" x14ac:dyDescent="0.2">
      <c r="A63">
        <v>68</v>
      </c>
      <c r="B63" t="s">
        <v>4</v>
      </c>
      <c r="C63" t="s">
        <v>9</v>
      </c>
      <c r="D63" t="s">
        <v>9</v>
      </c>
      <c r="E63" s="1" t="s">
        <v>64</v>
      </c>
      <c r="F63" s="1" t="s">
        <v>61</v>
      </c>
      <c r="G63" s="11">
        <v>-0.39311359821769998</v>
      </c>
      <c r="H63" s="3">
        <v>-0.30069868210450001</v>
      </c>
      <c r="I63" s="12">
        <v>7.8095656563060001E-3</v>
      </c>
      <c r="J63" s="11">
        <v>-0.3937922087497</v>
      </c>
      <c r="K63" s="3">
        <v>-0.30172710811339998</v>
      </c>
      <c r="L63" s="12">
        <v>1.027104356138E-2</v>
      </c>
      <c r="M63" s="11">
        <v>-0.39465970988839999</v>
      </c>
      <c r="N63" s="3">
        <v>-0.30312702353499998</v>
      </c>
      <c r="O63" s="12">
        <v>1.3253139274139999E-2</v>
      </c>
      <c r="P63" s="3">
        <v>-5.1537055700000001E-2</v>
      </c>
      <c r="Q63" s="3">
        <v>-8.0944714299999998E-2</v>
      </c>
      <c r="R63" s="3">
        <v>0.18145245400000001</v>
      </c>
      <c r="S63" s="3">
        <f t="shared" si="2"/>
        <v>4.8970684000000014E-2</v>
      </c>
      <c r="T63">
        <v>-0.91510000000000002</v>
      </c>
      <c r="U63">
        <v>0.75646000000000002</v>
      </c>
      <c r="V63">
        <v>0.12144000000000001</v>
      </c>
      <c r="W63" s="27">
        <f t="shared" si="3"/>
        <v>4.2672461994023165E-4</v>
      </c>
      <c r="AB63" s="11">
        <v>0.16558</v>
      </c>
      <c r="AC63" s="3">
        <v>0.41991000000000001</v>
      </c>
      <c r="AD63" s="12">
        <v>0.71794999999999998</v>
      </c>
    </row>
    <row r="64" spans="1:30" x14ac:dyDescent="0.2">
      <c r="A64">
        <v>70</v>
      </c>
      <c r="B64" t="s">
        <v>6</v>
      </c>
      <c r="C64" t="s">
        <v>9</v>
      </c>
      <c r="D64" t="s">
        <v>9</v>
      </c>
      <c r="E64" s="1" t="s">
        <v>59</v>
      </c>
      <c r="F64" s="1" t="s">
        <v>61</v>
      </c>
      <c r="G64" s="11">
        <v>-0.39311359821769998</v>
      </c>
      <c r="H64" s="3">
        <v>0.30069868210450001</v>
      </c>
      <c r="I64" s="12">
        <v>-7.809565656305E-3</v>
      </c>
      <c r="J64" s="11">
        <v>-0.3937922087497</v>
      </c>
      <c r="K64" s="3">
        <v>0.30172710811339998</v>
      </c>
      <c r="L64" s="12">
        <v>-1.027104356138E-2</v>
      </c>
      <c r="M64" s="11">
        <v>-0.39465970988839999</v>
      </c>
      <c r="N64" s="3">
        <v>0.30312702353499998</v>
      </c>
      <c r="O64" s="12">
        <v>-1.3253139274139999E-2</v>
      </c>
      <c r="P64" s="3">
        <v>-5.1537055700000001E-2</v>
      </c>
      <c r="Q64" s="3">
        <v>8.0944714299999998E-2</v>
      </c>
      <c r="R64" s="3">
        <v>-0.18145245400000001</v>
      </c>
      <c r="S64" s="3">
        <f t="shared" si="2"/>
        <v>-0.15204479540000002</v>
      </c>
      <c r="T64">
        <v>-0.91510000000000002</v>
      </c>
      <c r="U64">
        <v>-0.75646000000000002</v>
      </c>
      <c r="V64">
        <v>-0.12144000000000001</v>
      </c>
      <c r="W64" s="27">
        <f t="shared" si="3"/>
        <v>4.2672461994023165E-4</v>
      </c>
      <c r="AB64" s="11">
        <v>0.58160999999999996</v>
      </c>
      <c r="AC64" s="3">
        <v>0.28178999999999998</v>
      </c>
      <c r="AD64" s="12">
        <v>0.17</v>
      </c>
    </row>
    <row r="65" spans="1:30" x14ac:dyDescent="0.2">
      <c r="A65">
        <v>50</v>
      </c>
      <c r="B65" t="s">
        <v>4</v>
      </c>
      <c r="C65" t="s">
        <v>5</v>
      </c>
      <c r="D65" t="s">
        <v>5</v>
      </c>
      <c r="E65" s="1" t="s">
        <v>60</v>
      </c>
      <c r="F65" s="1" t="s">
        <v>62</v>
      </c>
      <c r="G65" s="11">
        <v>-0.22217379800510001</v>
      </c>
      <c r="H65" s="3">
        <v>8.3240297189000001E-2</v>
      </c>
      <c r="I65" s="12">
        <v>-0.33236663446199999</v>
      </c>
      <c r="J65" s="11">
        <v>-0.2212127643739</v>
      </c>
      <c r="K65" s="3">
        <v>8.2220422936550006E-2</v>
      </c>
      <c r="L65" s="12">
        <v>-0.33457398216880002</v>
      </c>
      <c r="M65" s="11">
        <v>-0.22096130805729999</v>
      </c>
      <c r="N65" s="3">
        <v>8.2653785219169995E-2</v>
      </c>
      <c r="O65" s="12">
        <v>-0.33733639167290003</v>
      </c>
      <c r="P65" s="3">
        <v>4.0416331600000001E-2</v>
      </c>
      <c r="Q65" s="3">
        <v>-1.9550399E-2</v>
      </c>
      <c r="R65" s="3">
        <v>-0.165658574</v>
      </c>
      <c r="S65" s="3">
        <f t="shared" si="2"/>
        <v>-0.14479264140000001</v>
      </c>
      <c r="T65">
        <v>3.737E-2</v>
      </c>
      <c r="U65">
        <v>-6.8264000000000005E-2</v>
      </c>
      <c r="V65">
        <v>-2.7548E-2</v>
      </c>
      <c r="W65" s="27">
        <f t="shared" si="3"/>
        <v>3.9687540700472586E-4</v>
      </c>
      <c r="AB65" s="11">
        <v>0.16558</v>
      </c>
      <c r="AC65" s="3">
        <v>0.58008999999999999</v>
      </c>
      <c r="AD65" s="12">
        <v>0.28205000000000002</v>
      </c>
    </row>
    <row r="66" spans="1:30" x14ac:dyDescent="0.2">
      <c r="A66" s="20">
        <v>52</v>
      </c>
      <c r="B66" t="s">
        <v>6</v>
      </c>
      <c r="C66" t="s">
        <v>5</v>
      </c>
      <c r="D66" t="s">
        <v>5</v>
      </c>
      <c r="E66" s="1" t="s">
        <v>62</v>
      </c>
      <c r="F66" s="1" t="s">
        <v>63</v>
      </c>
      <c r="G66" s="11">
        <v>-0.22217379800510001</v>
      </c>
      <c r="H66" s="3">
        <v>-8.3240297189000001E-2</v>
      </c>
      <c r="I66" s="12">
        <v>0.33236663446199999</v>
      </c>
      <c r="J66" s="11">
        <v>-0.2212127643739</v>
      </c>
      <c r="K66" s="3">
        <v>-8.2220422936550006E-2</v>
      </c>
      <c r="L66" s="12">
        <v>0.33457398216880002</v>
      </c>
      <c r="M66" s="11">
        <v>-0.22096130805729999</v>
      </c>
      <c r="N66" s="3">
        <v>-8.2653785219169995E-2</v>
      </c>
      <c r="O66" s="12">
        <v>0.33733639167290003</v>
      </c>
      <c r="P66" s="3">
        <v>4.0416331600000001E-2</v>
      </c>
      <c r="Q66" s="3">
        <v>1.9550399E-2</v>
      </c>
      <c r="R66" s="3">
        <v>0.165658574</v>
      </c>
      <c r="S66" s="3">
        <f t="shared" si="2"/>
        <v>0.22562530460000002</v>
      </c>
      <c r="T66">
        <v>3.737E-2</v>
      </c>
      <c r="U66">
        <v>6.8264000000000005E-2</v>
      </c>
      <c r="V66">
        <v>2.7548E-2</v>
      </c>
      <c r="W66" s="27">
        <f t="shared" si="3"/>
        <v>3.9687540700472586E-4</v>
      </c>
      <c r="AB66" s="11">
        <v>0.41571000000000002</v>
      </c>
      <c r="AC66" s="3">
        <v>0.2752</v>
      </c>
      <c r="AD66" s="12">
        <v>0.83974000000000004</v>
      </c>
    </row>
    <row r="67" spans="1:30" x14ac:dyDescent="0.2">
      <c r="A67">
        <v>56</v>
      </c>
      <c r="B67" t="s">
        <v>6</v>
      </c>
      <c r="C67" t="s">
        <v>5</v>
      </c>
      <c r="D67" t="s">
        <v>5</v>
      </c>
      <c r="E67" s="1" t="s">
        <v>64</v>
      </c>
      <c r="F67" s="1" t="s">
        <v>61</v>
      </c>
      <c r="G67" s="11">
        <v>-0.22217379800510001</v>
      </c>
      <c r="H67" s="3">
        <v>-0.33236663446199999</v>
      </c>
      <c r="I67" s="12">
        <v>8.3240297189000001E-2</v>
      </c>
      <c r="J67" s="11">
        <v>-0.2212127643739</v>
      </c>
      <c r="K67" s="3">
        <v>-0.33457398216880002</v>
      </c>
      <c r="L67" s="12">
        <v>8.2220422936550006E-2</v>
      </c>
      <c r="M67" s="11">
        <v>-0.22096130805729999</v>
      </c>
      <c r="N67" s="3">
        <v>-0.33733639167290003</v>
      </c>
      <c r="O67" s="12">
        <v>8.2653785219169995E-2</v>
      </c>
      <c r="P67" s="3">
        <v>4.0416331600000001E-2</v>
      </c>
      <c r="Q67" s="3">
        <v>-0.165658574</v>
      </c>
      <c r="R67" s="3">
        <v>-1.9550399E-2</v>
      </c>
      <c r="S67" s="3">
        <f t="shared" ref="S67:S98" si="4">P67+Q67+R67</f>
        <v>-0.14479264140000001</v>
      </c>
      <c r="T67">
        <v>3.737E-2</v>
      </c>
      <c r="U67">
        <v>-2.7548E-2</v>
      </c>
      <c r="V67">
        <v>-6.8264000000000005E-2</v>
      </c>
      <c r="W67" s="27">
        <f t="shared" ref="W67:W98" si="5">((P67*T67)+(Q67*U67)+(R67*V67))*$AA$6</f>
        <v>3.9687540700472586E-4</v>
      </c>
      <c r="AB67" s="11">
        <v>0.83531999999999995</v>
      </c>
      <c r="AC67" s="3">
        <v>0.414435</v>
      </c>
      <c r="AD67" s="12">
        <v>0.27467999999999998</v>
      </c>
    </row>
    <row r="68" spans="1:30" x14ac:dyDescent="0.2">
      <c r="A68" s="20">
        <v>57</v>
      </c>
      <c r="B68" t="s">
        <v>6</v>
      </c>
      <c r="C68" t="s">
        <v>5</v>
      </c>
      <c r="D68" t="s">
        <v>5</v>
      </c>
      <c r="E68" s="1" t="s">
        <v>59</v>
      </c>
      <c r="F68" s="1" t="s">
        <v>61</v>
      </c>
      <c r="G68" s="11">
        <v>-0.22217379800510001</v>
      </c>
      <c r="H68" s="3">
        <v>0.33236663446199999</v>
      </c>
      <c r="I68" s="12">
        <v>-8.3240297189000001E-2</v>
      </c>
      <c r="J68" s="11">
        <v>-0.2212127643739</v>
      </c>
      <c r="K68" s="3">
        <v>0.33457398216880002</v>
      </c>
      <c r="L68" s="12">
        <v>-8.2220422936550006E-2</v>
      </c>
      <c r="M68" s="11">
        <v>-0.22096130805729999</v>
      </c>
      <c r="N68" s="3">
        <v>0.33733639167290003</v>
      </c>
      <c r="O68" s="12">
        <v>-8.2653785219169995E-2</v>
      </c>
      <c r="P68" s="3">
        <v>4.0416331600000001E-2</v>
      </c>
      <c r="Q68" s="3">
        <v>0.165658574</v>
      </c>
      <c r="R68" s="3">
        <v>1.9550399E-2</v>
      </c>
      <c r="S68" s="3">
        <f t="shared" si="4"/>
        <v>0.22562530459999999</v>
      </c>
      <c r="T68">
        <v>3.737E-2</v>
      </c>
      <c r="U68">
        <v>2.7548E-2</v>
      </c>
      <c r="V68">
        <v>6.8264000000000005E-2</v>
      </c>
      <c r="W68" s="27">
        <f t="shared" si="5"/>
        <v>3.9687540700472586E-4</v>
      </c>
      <c r="AB68" s="11">
        <v>0.41571000000000002</v>
      </c>
      <c r="AC68" s="3">
        <v>0.7248</v>
      </c>
      <c r="AD68" s="12">
        <v>0.16026000000000001</v>
      </c>
    </row>
    <row r="69" spans="1:30" x14ac:dyDescent="0.2">
      <c r="A69">
        <v>48</v>
      </c>
      <c r="B69" t="s">
        <v>4</v>
      </c>
      <c r="C69" t="s">
        <v>5</v>
      </c>
      <c r="D69" t="s">
        <v>5</v>
      </c>
      <c r="E69" s="1" t="s">
        <v>61</v>
      </c>
      <c r="F69" s="1" t="s">
        <v>63</v>
      </c>
      <c r="G69" s="11">
        <v>0.22096342887500001</v>
      </c>
      <c r="H69" s="3">
        <v>8.2667198004520007E-2</v>
      </c>
      <c r="I69" s="12">
        <v>0.33733936402219999</v>
      </c>
      <c r="J69" s="11">
        <v>0.2212127643739</v>
      </c>
      <c r="K69" s="3">
        <v>8.2220422936550006E-2</v>
      </c>
      <c r="L69" s="12">
        <v>0.33457398216880002</v>
      </c>
      <c r="M69" s="11">
        <v>0.2221793809107</v>
      </c>
      <c r="N69" s="3">
        <v>8.3233078799219998E-2</v>
      </c>
      <c r="O69" s="12">
        <v>0.33237831883680002</v>
      </c>
      <c r="P69" s="3">
        <v>4.05317345E-2</v>
      </c>
      <c r="Q69" s="3">
        <v>1.8862693199999999E-2</v>
      </c>
      <c r="R69" s="3">
        <v>-0.16536817300000001</v>
      </c>
      <c r="S69" s="3">
        <f t="shared" si="4"/>
        <v>-0.10597374530000001</v>
      </c>
      <c r="T69">
        <v>3.737E-2</v>
      </c>
      <c r="U69">
        <v>6.8264000000000005E-2</v>
      </c>
      <c r="V69">
        <v>-2.7548E-2</v>
      </c>
      <c r="W69" s="27">
        <f t="shared" si="5"/>
        <v>3.9416299131974253E-4</v>
      </c>
      <c r="AB69" s="11">
        <v>0.89466999999999997</v>
      </c>
      <c r="AC69" s="3">
        <v>0.80313999999999997</v>
      </c>
      <c r="AD69" s="12">
        <v>0.51324000000000003</v>
      </c>
    </row>
    <row r="70" spans="1:30" x14ac:dyDescent="0.2">
      <c r="A70">
        <v>54</v>
      </c>
      <c r="B70" t="s">
        <v>6</v>
      </c>
      <c r="C70" t="s">
        <v>5</v>
      </c>
      <c r="D70" t="s">
        <v>5</v>
      </c>
      <c r="E70" s="1" t="s">
        <v>60</v>
      </c>
      <c r="F70" s="1" t="s">
        <v>61</v>
      </c>
      <c r="G70" s="11">
        <v>0.22096342887500001</v>
      </c>
      <c r="H70" s="3">
        <v>-8.2667198004520007E-2</v>
      </c>
      <c r="I70" s="12">
        <v>-0.33733936402219999</v>
      </c>
      <c r="J70" s="11">
        <v>0.2212127643739</v>
      </c>
      <c r="K70" s="3">
        <v>-8.2220422936550006E-2</v>
      </c>
      <c r="L70" s="12">
        <v>-0.33457398216880002</v>
      </c>
      <c r="M70" s="11">
        <v>0.2221793809107</v>
      </c>
      <c r="N70" s="3">
        <v>-8.3233078799219998E-2</v>
      </c>
      <c r="O70" s="12">
        <v>-0.33237831883680002</v>
      </c>
      <c r="P70" s="3">
        <v>4.05317345E-2</v>
      </c>
      <c r="Q70" s="3">
        <v>-1.8862693199999999E-2</v>
      </c>
      <c r="R70" s="3">
        <v>0.16536817300000001</v>
      </c>
      <c r="S70" s="3">
        <f t="shared" si="4"/>
        <v>0.1870372143</v>
      </c>
      <c r="T70">
        <v>3.737E-2</v>
      </c>
      <c r="U70">
        <v>-6.8264000000000005E-2</v>
      </c>
      <c r="V70">
        <v>2.7548E-2</v>
      </c>
      <c r="W70" s="27">
        <f t="shared" si="5"/>
        <v>3.9416299131974253E-4</v>
      </c>
      <c r="AB70" s="11">
        <v>0.10688</v>
      </c>
      <c r="AC70" s="3">
        <v>0.19928000000000001</v>
      </c>
      <c r="AD70" s="12">
        <v>0.50778999999999996</v>
      </c>
    </row>
    <row r="71" spans="1:30" x14ac:dyDescent="0.2">
      <c r="A71">
        <v>55</v>
      </c>
      <c r="B71" t="s">
        <v>6</v>
      </c>
      <c r="C71" t="s">
        <v>5</v>
      </c>
      <c r="D71" t="s">
        <v>5</v>
      </c>
      <c r="E71" s="1" t="s">
        <v>59</v>
      </c>
      <c r="F71" s="1" t="s">
        <v>62</v>
      </c>
      <c r="G71" s="11">
        <v>0.22096342887500001</v>
      </c>
      <c r="H71" s="3">
        <v>0.33733936402219999</v>
      </c>
      <c r="I71" s="12">
        <v>8.2667198004520007E-2</v>
      </c>
      <c r="J71" s="11">
        <v>0.2212127643739</v>
      </c>
      <c r="K71" s="3">
        <v>0.33457398216880002</v>
      </c>
      <c r="L71" s="12">
        <v>8.2220422936550006E-2</v>
      </c>
      <c r="M71" s="11">
        <v>0.2221793809107</v>
      </c>
      <c r="N71" s="3">
        <v>0.33237831883680002</v>
      </c>
      <c r="O71" s="12">
        <v>8.3233078799219998E-2</v>
      </c>
      <c r="P71" s="3">
        <v>4.05317345E-2</v>
      </c>
      <c r="Q71" s="3">
        <v>-0.16536817300000001</v>
      </c>
      <c r="R71" s="3">
        <v>1.8862693199999999E-2</v>
      </c>
      <c r="S71" s="3">
        <f t="shared" si="4"/>
        <v>-0.10597374530000001</v>
      </c>
      <c r="T71">
        <v>3.737E-2</v>
      </c>
      <c r="U71">
        <v>-2.7548E-2</v>
      </c>
      <c r="V71">
        <v>6.8264000000000005E-2</v>
      </c>
      <c r="W71" s="27">
        <f t="shared" si="5"/>
        <v>3.9416299131974253E-4</v>
      </c>
      <c r="AB71" s="11">
        <v>0.89466999999999997</v>
      </c>
      <c r="AC71" s="3">
        <v>0.19686000000000001</v>
      </c>
      <c r="AD71" s="12">
        <v>0.48676000000000003</v>
      </c>
    </row>
    <row r="72" spans="1:30" x14ac:dyDescent="0.2">
      <c r="A72">
        <v>58</v>
      </c>
      <c r="B72" t="s">
        <v>6</v>
      </c>
      <c r="C72" t="s">
        <v>5</v>
      </c>
      <c r="D72" t="s">
        <v>5</v>
      </c>
      <c r="E72" s="1" t="s">
        <v>64</v>
      </c>
      <c r="F72" s="1" t="s">
        <v>62</v>
      </c>
      <c r="G72" s="11">
        <v>0.22096342887500001</v>
      </c>
      <c r="H72" s="3">
        <v>-0.33733936402219999</v>
      </c>
      <c r="I72" s="12">
        <v>-8.2667198004520007E-2</v>
      </c>
      <c r="J72" s="11">
        <v>0.2212127643739</v>
      </c>
      <c r="K72" s="3">
        <v>-0.33457398216880002</v>
      </c>
      <c r="L72" s="12">
        <v>-8.2220422936550006E-2</v>
      </c>
      <c r="M72" s="11">
        <v>0.2221793809107</v>
      </c>
      <c r="N72" s="3">
        <v>-0.33237831883680002</v>
      </c>
      <c r="O72" s="12">
        <v>-8.3233078799219998E-2</v>
      </c>
      <c r="P72" s="3">
        <v>4.05317345E-2</v>
      </c>
      <c r="Q72" s="3">
        <v>0.16536817300000001</v>
      </c>
      <c r="R72" s="3">
        <v>-1.8862693199999999E-2</v>
      </c>
      <c r="S72" s="3">
        <f t="shared" si="4"/>
        <v>0.1870372143</v>
      </c>
      <c r="T72">
        <v>3.737E-2</v>
      </c>
      <c r="U72">
        <v>2.7548E-2</v>
      </c>
      <c r="V72">
        <v>-6.8264000000000005E-2</v>
      </c>
      <c r="W72" s="27">
        <f t="shared" si="5"/>
        <v>3.9416299131974253E-4</v>
      </c>
      <c r="AB72" s="11">
        <v>0.10688</v>
      </c>
      <c r="AC72" s="3">
        <v>0.80071999999999999</v>
      </c>
      <c r="AD72" s="12">
        <v>0.49220999999999998</v>
      </c>
    </row>
    <row r="73" spans="1:30" x14ac:dyDescent="0.2">
      <c r="A73" s="20">
        <v>59</v>
      </c>
      <c r="B73" t="s">
        <v>6</v>
      </c>
      <c r="C73" t="s">
        <v>5</v>
      </c>
      <c r="D73" t="s">
        <v>5</v>
      </c>
      <c r="E73" s="1" t="s">
        <v>61</v>
      </c>
      <c r="F73" s="1" t="s">
        <v>63</v>
      </c>
      <c r="G73" s="11">
        <v>0.33532133553999999</v>
      </c>
      <c r="H73" s="3">
        <v>8.5692772574360004E-2</v>
      </c>
      <c r="I73" s="12">
        <v>0.22530708151590001</v>
      </c>
      <c r="J73" s="11">
        <v>0.33457398216880002</v>
      </c>
      <c r="K73" s="3">
        <v>8.2220422936550006E-2</v>
      </c>
      <c r="L73" s="12">
        <v>0.2212127643739</v>
      </c>
      <c r="M73" s="11">
        <v>0.33442043524109999</v>
      </c>
      <c r="N73" s="3">
        <v>8.0135957347750003E-2</v>
      </c>
      <c r="O73" s="12">
        <v>0.2179493312502</v>
      </c>
      <c r="P73" s="3">
        <v>-3.0030009999999999E-2</v>
      </c>
      <c r="Q73" s="3">
        <v>-0.18522717399999999</v>
      </c>
      <c r="R73" s="3">
        <v>-0.24525834199999999</v>
      </c>
      <c r="S73" s="3">
        <f t="shared" si="4"/>
        <v>-0.46051552600000001</v>
      </c>
      <c r="T73">
        <v>0.12542</v>
      </c>
      <c r="U73">
        <v>-2.3725E-3</v>
      </c>
      <c r="V73">
        <v>-3.2120000000000003E-2</v>
      </c>
      <c r="W73" s="27">
        <f t="shared" si="5"/>
        <v>2.4378654817526954E-4</v>
      </c>
      <c r="AB73" s="11">
        <v>0.50988999999999995</v>
      </c>
      <c r="AC73" s="3">
        <v>0.89049</v>
      </c>
      <c r="AD73" s="12">
        <v>0.79976999999999998</v>
      </c>
    </row>
    <row r="74" spans="1:30" x14ac:dyDescent="0.2">
      <c r="A74" s="20">
        <v>65</v>
      </c>
      <c r="B74" t="s">
        <v>6</v>
      </c>
      <c r="C74" t="s">
        <v>5</v>
      </c>
      <c r="D74" t="s">
        <v>5</v>
      </c>
      <c r="E74" s="1" t="s">
        <v>60</v>
      </c>
      <c r="F74" s="1" t="s">
        <v>61</v>
      </c>
      <c r="G74" s="11">
        <v>0.33532133553999999</v>
      </c>
      <c r="H74" s="3">
        <v>-8.5692772574360004E-2</v>
      </c>
      <c r="I74" s="12">
        <v>-0.22530708151590001</v>
      </c>
      <c r="J74" s="11">
        <v>0.33457398216880002</v>
      </c>
      <c r="K74" s="3">
        <v>-8.2220422936550006E-2</v>
      </c>
      <c r="L74" s="12">
        <v>-0.2212127643739</v>
      </c>
      <c r="M74" s="11">
        <v>0.33442043524109999</v>
      </c>
      <c r="N74" s="3">
        <v>-8.0135957347750003E-2</v>
      </c>
      <c r="O74" s="12">
        <v>-0.2179493312502</v>
      </c>
      <c r="P74" s="3">
        <v>-3.0030009999999999E-2</v>
      </c>
      <c r="Q74" s="3">
        <v>0.18522717399999999</v>
      </c>
      <c r="R74" s="3">
        <v>0.24525834199999999</v>
      </c>
      <c r="S74" s="3">
        <f t="shared" si="4"/>
        <v>0.40045550600000002</v>
      </c>
      <c r="T74">
        <v>0.12542</v>
      </c>
      <c r="U74">
        <v>2.3725E-3</v>
      </c>
      <c r="V74">
        <v>3.2120000000000003E-2</v>
      </c>
      <c r="W74" s="27">
        <f t="shared" si="5"/>
        <v>2.4378654817526954E-4</v>
      </c>
      <c r="AB74" s="11">
        <v>0.80166000000000004</v>
      </c>
      <c r="AC74" s="3">
        <v>0.51058000000000003</v>
      </c>
      <c r="AD74" s="12">
        <v>0.89415</v>
      </c>
    </row>
    <row r="75" spans="1:30" x14ac:dyDescent="0.2">
      <c r="A75" s="20">
        <v>43</v>
      </c>
      <c r="B75" t="s">
        <v>4</v>
      </c>
      <c r="C75" t="s">
        <v>5</v>
      </c>
      <c r="D75" t="s">
        <v>5</v>
      </c>
      <c r="E75" s="1" t="s">
        <v>59</v>
      </c>
      <c r="F75" s="1" t="s">
        <v>62</v>
      </c>
      <c r="G75" s="11">
        <v>0.33532133553999999</v>
      </c>
      <c r="H75" s="3">
        <v>0.22530708151590001</v>
      </c>
      <c r="I75" s="12">
        <v>8.5692772574360004E-2</v>
      </c>
      <c r="J75" s="11">
        <v>0.33457398216880002</v>
      </c>
      <c r="K75" s="3">
        <v>0.2212127643739</v>
      </c>
      <c r="L75" s="12">
        <v>8.2220422936550006E-2</v>
      </c>
      <c r="M75" s="11">
        <v>0.33442043524109999</v>
      </c>
      <c r="N75" s="3">
        <v>0.2179493312502</v>
      </c>
      <c r="O75" s="12">
        <v>8.0135957347750003E-2</v>
      </c>
      <c r="P75" s="3">
        <v>-3.0030009999999999E-2</v>
      </c>
      <c r="Q75" s="3">
        <v>-0.24525834199999999</v>
      </c>
      <c r="R75" s="3">
        <v>-0.18522717399999999</v>
      </c>
      <c r="S75" s="3">
        <f t="shared" si="4"/>
        <v>-0.46051552600000001</v>
      </c>
      <c r="T75">
        <v>0.12542</v>
      </c>
      <c r="U75">
        <v>-3.2120000000000003E-2</v>
      </c>
      <c r="V75">
        <v>-2.3725E-3</v>
      </c>
      <c r="W75" s="27">
        <f t="shared" si="5"/>
        <v>2.4378654817526949E-4</v>
      </c>
      <c r="AB75" s="11">
        <v>0.48884</v>
      </c>
      <c r="AC75" s="3">
        <v>0.10276</v>
      </c>
      <c r="AD75" s="12">
        <v>0.80379</v>
      </c>
    </row>
    <row r="76" spans="1:30" x14ac:dyDescent="0.2">
      <c r="A76" s="20">
        <v>45</v>
      </c>
      <c r="B76" t="s">
        <v>6</v>
      </c>
      <c r="C76" t="s">
        <v>5</v>
      </c>
      <c r="D76" t="s">
        <v>5</v>
      </c>
      <c r="E76" s="1" t="s">
        <v>64</v>
      </c>
      <c r="F76" s="1" t="s">
        <v>62</v>
      </c>
      <c r="G76" s="11">
        <v>0.33532133553999999</v>
      </c>
      <c r="H76" s="3">
        <v>-0.22530708151590001</v>
      </c>
      <c r="I76" s="12">
        <v>-8.5692772574360004E-2</v>
      </c>
      <c r="J76" s="11">
        <v>0.33457398216880002</v>
      </c>
      <c r="K76" s="3">
        <v>-0.2212127643739</v>
      </c>
      <c r="L76" s="12">
        <v>-8.2220422936550006E-2</v>
      </c>
      <c r="M76" s="11">
        <v>0.33442043524109999</v>
      </c>
      <c r="N76" s="3">
        <v>-0.2179493312502</v>
      </c>
      <c r="O76" s="12">
        <v>-8.0135957347750003E-2</v>
      </c>
      <c r="P76" s="3">
        <v>-3.0030009999999999E-2</v>
      </c>
      <c r="Q76" s="3">
        <v>0.24525834199999999</v>
      </c>
      <c r="R76" s="3">
        <v>0.18522717399999999</v>
      </c>
      <c r="S76" s="3">
        <f t="shared" si="4"/>
        <v>0.40045550600000002</v>
      </c>
      <c r="T76">
        <v>0.12542</v>
      </c>
      <c r="U76">
        <v>3.2120000000000003E-2</v>
      </c>
      <c r="V76">
        <v>2.3725E-3</v>
      </c>
      <c r="W76" s="27">
        <f t="shared" si="5"/>
        <v>2.4378654817526949E-4</v>
      </c>
      <c r="AB76" s="11">
        <v>0.19792000000000001</v>
      </c>
      <c r="AC76" s="3">
        <v>0.51049</v>
      </c>
      <c r="AD76" s="12">
        <v>0.10637000000000001</v>
      </c>
    </row>
    <row r="77" spans="1:30" x14ac:dyDescent="0.2">
      <c r="A77">
        <v>44</v>
      </c>
      <c r="B77" t="s">
        <v>4</v>
      </c>
      <c r="C77" t="s">
        <v>5</v>
      </c>
      <c r="D77" t="s">
        <v>5</v>
      </c>
      <c r="E77" s="1" t="s">
        <v>64</v>
      </c>
      <c r="F77" s="1" t="s">
        <v>61</v>
      </c>
      <c r="G77" s="11">
        <v>-0.33441549489439998</v>
      </c>
      <c r="H77" s="3">
        <v>-0.21793844927</v>
      </c>
      <c r="I77" s="12">
        <v>8.0135752121219997E-2</v>
      </c>
      <c r="J77" s="11">
        <v>-0.33457398216880002</v>
      </c>
      <c r="K77" s="3">
        <v>-0.2212127643739</v>
      </c>
      <c r="L77" s="12">
        <v>8.2220422936550006E-2</v>
      </c>
      <c r="M77" s="11">
        <v>-0.33532010561359998</v>
      </c>
      <c r="N77" s="3">
        <v>-0.22530429386430001</v>
      </c>
      <c r="O77" s="12">
        <v>8.5681104527700003E-2</v>
      </c>
      <c r="P77" s="3">
        <v>-3.0153690600000001E-2</v>
      </c>
      <c r="Q77" s="3">
        <v>-0.245528153</v>
      </c>
      <c r="R77" s="3">
        <v>0.18484507999999999</v>
      </c>
      <c r="S77" s="3">
        <f t="shared" si="4"/>
        <v>-9.0836763599999981E-2</v>
      </c>
      <c r="T77">
        <v>0.12542</v>
      </c>
      <c r="U77">
        <v>-3.2120000000000003E-2</v>
      </c>
      <c r="V77">
        <v>2.3725E-3</v>
      </c>
      <c r="W77" s="27">
        <f t="shared" si="5"/>
        <v>2.4337126066483912E-4</v>
      </c>
      <c r="AB77" s="11">
        <v>0.50988999999999995</v>
      </c>
      <c r="AC77" s="3">
        <v>0.10951</v>
      </c>
      <c r="AD77" s="12">
        <v>0.20022999999999999</v>
      </c>
    </row>
    <row r="78" spans="1:30" x14ac:dyDescent="0.2">
      <c r="A78">
        <v>46</v>
      </c>
      <c r="B78" t="s">
        <v>6</v>
      </c>
      <c r="C78" t="s">
        <v>5</v>
      </c>
      <c r="D78" t="s">
        <v>5</v>
      </c>
      <c r="E78" s="1" t="s">
        <v>59</v>
      </c>
      <c r="F78" s="1" t="s">
        <v>61</v>
      </c>
      <c r="G78" s="11">
        <v>-0.33441549489439998</v>
      </c>
      <c r="H78" s="3">
        <v>0.21793844927</v>
      </c>
      <c r="I78" s="12">
        <v>-8.0135752121219997E-2</v>
      </c>
      <c r="J78" s="11">
        <v>-0.33457398216880002</v>
      </c>
      <c r="K78" s="3">
        <v>0.2212127643739</v>
      </c>
      <c r="L78" s="12">
        <v>-8.2220422936550006E-2</v>
      </c>
      <c r="M78" s="11">
        <v>-0.33532010561359998</v>
      </c>
      <c r="N78" s="3">
        <v>0.22530429386430001</v>
      </c>
      <c r="O78" s="12">
        <v>-8.5681104527700003E-2</v>
      </c>
      <c r="P78" s="3">
        <v>-3.0153690600000001E-2</v>
      </c>
      <c r="Q78" s="3">
        <v>0.245528153</v>
      </c>
      <c r="R78" s="3">
        <v>-0.18484507999999999</v>
      </c>
      <c r="S78" s="3">
        <f t="shared" si="4"/>
        <v>3.0529382399999999E-2</v>
      </c>
      <c r="T78">
        <v>0.12542</v>
      </c>
      <c r="U78">
        <v>3.2120000000000003E-2</v>
      </c>
      <c r="V78">
        <v>-2.3725E-3</v>
      </c>
      <c r="W78" s="27">
        <f t="shared" si="5"/>
        <v>2.4337126066483912E-4</v>
      </c>
      <c r="AB78" s="11">
        <v>0.19792000000000001</v>
      </c>
      <c r="AC78" s="3">
        <v>0.48951</v>
      </c>
      <c r="AD78" s="12">
        <v>0.89363000000000004</v>
      </c>
    </row>
    <row r="79" spans="1:30" x14ac:dyDescent="0.2">
      <c r="A79">
        <v>61</v>
      </c>
      <c r="B79" t="s">
        <v>6</v>
      </c>
      <c r="C79" t="s">
        <v>5</v>
      </c>
      <c r="D79" t="s">
        <v>5</v>
      </c>
      <c r="E79" s="1" t="s">
        <v>62</v>
      </c>
      <c r="F79" s="1" t="s">
        <v>63</v>
      </c>
      <c r="G79" s="11">
        <v>-0.33441549489439998</v>
      </c>
      <c r="H79" s="3">
        <v>-8.0135752121219997E-2</v>
      </c>
      <c r="I79" s="12">
        <v>0.21793844927</v>
      </c>
      <c r="J79" s="11">
        <v>-0.33457398216880002</v>
      </c>
      <c r="K79" s="3">
        <v>-8.2220422936550006E-2</v>
      </c>
      <c r="L79" s="12">
        <v>0.2212127643739</v>
      </c>
      <c r="M79" s="11">
        <v>-0.33532010561359998</v>
      </c>
      <c r="N79" s="3">
        <v>-8.5681104527700003E-2</v>
      </c>
      <c r="O79" s="12">
        <v>0.22530429386430001</v>
      </c>
      <c r="P79" s="3">
        <v>-3.0153690600000001E-2</v>
      </c>
      <c r="Q79" s="3">
        <v>-0.18484507999999999</v>
      </c>
      <c r="R79" s="3">
        <v>0.245528153</v>
      </c>
      <c r="S79" s="3">
        <f t="shared" si="4"/>
        <v>3.0529382399999999E-2</v>
      </c>
      <c r="T79">
        <v>0.12542</v>
      </c>
      <c r="U79">
        <v>-2.3725E-3</v>
      </c>
      <c r="V79">
        <v>3.2120000000000003E-2</v>
      </c>
      <c r="W79" s="27">
        <f t="shared" si="5"/>
        <v>2.4337126066483912E-4</v>
      </c>
      <c r="AB79" s="11">
        <v>0.48884</v>
      </c>
      <c r="AC79" s="3">
        <v>0.89724000000000004</v>
      </c>
      <c r="AD79" s="12">
        <v>0.19621</v>
      </c>
    </row>
    <row r="80" spans="1:30" x14ac:dyDescent="0.2">
      <c r="A80">
        <v>63</v>
      </c>
      <c r="B80" t="s">
        <v>6</v>
      </c>
      <c r="C80" t="s">
        <v>5</v>
      </c>
      <c r="D80" t="s">
        <v>5</v>
      </c>
      <c r="E80" s="1" t="s">
        <v>60</v>
      </c>
      <c r="F80" s="1" t="s">
        <v>62</v>
      </c>
      <c r="G80" s="11">
        <v>-0.33441549489439998</v>
      </c>
      <c r="H80" s="3">
        <v>8.0135752121219997E-2</v>
      </c>
      <c r="I80" s="12">
        <v>-0.21793844927</v>
      </c>
      <c r="J80" s="11">
        <v>-0.33457398216880002</v>
      </c>
      <c r="K80" s="3">
        <v>8.2220422936550006E-2</v>
      </c>
      <c r="L80" s="12">
        <v>-0.2212127643739</v>
      </c>
      <c r="M80" s="11">
        <v>-0.33532010561359998</v>
      </c>
      <c r="N80" s="3">
        <v>8.5681104527700003E-2</v>
      </c>
      <c r="O80" s="12">
        <v>-0.22530429386430001</v>
      </c>
      <c r="P80" s="3">
        <v>-3.0153690600000001E-2</v>
      </c>
      <c r="Q80" s="3">
        <v>0.18484507999999999</v>
      </c>
      <c r="R80" s="3">
        <v>-0.245528153</v>
      </c>
      <c r="S80" s="3">
        <f t="shared" si="4"/>
        <v>-9.0836763600000009E-2</v>
      </c>
      <c r="T80">
        <v>0.12542</v>
      </c>
      <c r="U80">
        <v>2.3725E-3</v>
      </c>
      <c r="V80">
        <v>-3.2120000000000003E-2</v>
      </c>
      <c r="W80" s="27">
        <f t="shared" si="5"/>
        <v>2.4337126066483912E-4</v>
      </c>
      <c r="AB80" s="11">
        <v>0.80166000000000004</v>
      </c>
      <c r="AC80" s="3">
        <v>0.48942000000000002</v>
      </c>
      <c r="AD80" s="12">
        <v>0.10585</v>
      </c>
    </row>
    <row r="81" spans="1:30" x14ac:dyDescent="0.2">
      <c r="A81" s="20">
        <v>35</v>
      </c>
      <c r="B81" t="s">
        <v>6</v>
      </c>
      <c r="C81" t="s">
        <v>73</v>
      </c>
      <c r="D81" t="s">
        <v>8</v>
      </c>
      <c r="E81" s="1" t="s">
        <v>61</v>
      </c>
      <c r="F81" s="1" t="s">
        <v>63</v>
      </c>
      <c r="G81" s="11">
        <v>0.33440053451500001</v>
      </c>
      <c r="H81" s="3">
        <v>5.7361860408179997E-2</v>
      </c>
      <c r="I81" s="12">
        <v>0.2798506661763</v>
      </c>
      <c r="J81" s="11">
        <v>0.33386056867289998</v>
      </c>
      <c r="K81" s="3">
        <v>5.4788415716920003E-2</v>
      </c>
      <c r="L81" s="12">
        <v>0.27705744293880002</v>
      </c>
      <c r="M81" s="11">
        <v>0.33378218931120002</v>
      </c>
      <c r="N81" s="3">
        <v>5.324869064098E-2</v>
      </c>
      <c r="O81" s="12">
        <v>0.27485865618220001</v>
      </c>
      <c r="P81" s="3">
        <v>-2.0611506799999998E-2</v>
      </c>
      <c r="Q81" s="3">
        <v>-0.13710565899999999</v>
      </c>
      <c r="R81" s="3">
        <v>-0.16640033300000001</v>
      </c>
      <c r="S81" s="3">
        <f t="shared" si="4"/>
        <v>-0.32411749880000001</v>
      </c>
      <c r="T81">
        <v>-0.21682999999999999</v>
      </c>
      <c r="U81">
        <v>8.1934999999999994E-3</v>
      </c>
      <c r="V81">
        <v>0.13988</v>
      </c>
      <c r="W81" s="27">
        <f t="shared" si="5"/>
        <v>-1.0676682990032949E-3</v>
      </c>
      <c r="AB81" s="11">
        <v>0.80166000000000004</v>
      </c>
      <c r="AC81" s="3">
        <v>0.89415</v>
      </c>
      <c r="AD81" s="12">
        <v>0.51058000000000003</v>
      </c>
    </row>
    <row r="82" spans="1:30" x14ac:dyDescent="0.2">
      <c r="A82" s="20">
        <v>41</v>
      </c>
      <c r="B82" t="s">
        <v>6</v>
      </c>
      <c r="C82" t="s">
        <v>73</v>
      </c>
      <c r="D82" t="s">
        <v>8</v>
      </c>
      <c r="E82" s="1" t="s">
        <v>60</v>
      </c>
      <c r="F82" s="1" t="s">
        <v>61</v>
      </c>
      <c r="G82" s="11">
        <v>0.33440053451500001</v>
      </c>
      <c r="H82" s="3">
        <v>-5.7361860408179997E-2</v>
      </c>
      <c r="I82" s="12">
        <v>-0.2798506661763</v>
      </c>
      <c r="J82" s="11">
        <v>0.33386056867289998</v>
      </c>
      <c r="K82" s="3">
        <v>-5.4788415716920003E-2</v>
      </c>
      <c r="L82" s="12">
        <v>-0.27705744293880002</v>
      </c>
      <c r="M82" s="11">
        <v>0.33378218931120002</v>
      </c>
      <c r="N82" s="3">
        <v>-5.324869064098E-2</v>
      </c>
      <c r="O82" s="12">
        <v>-0.27485865618220001</v>
      </c>
      <c r="P82" s="3">
        <v>-2.0611506799999998E-2</v>
      </c>
      <c r="Q82" s="3">
        <v>0.13710565899999999</v>
      </c>
      <c r="R82" s="3">
        <v>0.16640033300000001</v>
      </c>
      <c r="S82" s="3">
        <f t="shared" si="4"/>
        <v>0.28289448519999999</v>
      </c>
      <c r="T82">
        <v>-0.21682999999999999</v>
      </c>
      <c r="U82">
        <v>-8.1934999999999994E-3</v>
      </c>
      <c r="V82">
        <v>-0.13988</v>
      </c>
      <c r="W82" s="27">
        <f t="shared" si="5"/>
        <v>-1.0676682990032949E-3</v>
      </c>
      <c r="AB82" s="11">
        <v>0.19792000000000001</v>
      </c>
      <c r="AC82" s="3">
        <v>0.10637000000000001</v>
      </c>
      <c r="AD82" s="12">
        <v>0.51049</v>
      </c>
    </row>
    <row r="83" spans="1:30" x14ac:dyDescent="0.2">
      <c r="A83" s="20">
        <v>19</v>
      </c>
      <c r="B83" t="s">
        <v>4</v>
      </c>
      <c r="C83" t="s">
        <v>73</v>
      </c>
      <c r="D83" t="s">
        <v>8</v>
      </c>
      <c r="E83" s="1" t="s">
        <v>59</v>
      </c>
      <c r="F83" s="1" t="s">
        <v>62</v>
      </c>
      <c r="G83" s="11">
        <v>0.33440053451500001</v>
      </c>
      <c r="H83" s="3">
        <v>0.2798506661763</v>
      </c>
      <c r="I83" s="12">
        <v>5.7361860408179997E-2</v>
      </c>
      <c r="J83" s="11">
        <v>0.33386056867289998</v>
      </c>
      <c r="K83" s="3">
        <v>0.27705744293880002</v>
      </c>
      <c r="L83" s="12">
        <v>5.4788415716920003E-2</v>
      </c>
      <c r="M83" s="11">
        <v>0.33378218931120002</v>
      </c>
      <c r="N83" s="3">
        <v>0.27485865618220001</v>
      </c>
      <c r="O83" s="12">
        <v>5.324869064098E-2</v>
      </c>
      <c r="P83" s="3">
        <v>-2.0611506799999998E-2</v>
      </c>
      <c r="Q83" s="3">
        <v>-0.16640033300000001</v>
      </c>
      <c r="R83" s="3">
        <v>-0.13710565899999999</v>
      </c>
      <c r="S83" s="3">
        <f t="shared" si="4"/>
        <v>-0.32411749880000001</v>
      </c>
      <c r="T83">
        <v>-0.21682999999999999</v>
      </c>
      <c r="U83">
        <v>0.13988</v>
      </c>
      <c r="V83">
        <v>8.1934999999999994E-3</v>
      </c>
      <c r="W83" s="27">
        <f t="shared" si="5"/>
        <v>-1.0676682990032951E-3</v>
      </c>
      <c r="AB83" s="11">
        <v>0.19792000000000001</v>
      </c>
      <c r="AC83" s="3">
        <v>0.89363000000000004</v>
      </c>
      <c r="AD83" s="12">
        <v>0.48951</v>
      </c>
    </row>
    <row r="84" spans="1:30" x14ac:dyDescent="0.2">
      <c r="A84" s="20">
        <v>21</v>
      </c>
      <c r="B84" t="s">
        <v>6</v>
      </c>
      <c r="C84" t="s">
        <v>73</v>
      </c>
      <c r="D84" t="s">
        <v>8</v>
      </c>
      <c r="E84" s="1" t="s">
        <v>64</v>
      </c>
      <c r="F84" s="1" t="s">
        <v>62</v>
      </c>
      <c r="G84" s="11">
        <v>0.33440053451500001</v>
      </c>
      <c r="H84" s="3">
        <v>-0.2798506661763</v>
      </c>
      <c r="I84" s="12">
        <v>-5.7361860408179997E-2</v>
      </c>
      <c r="J84" s="11">
        <v>0.33386056867289998</v>
      </c>
      <c r="K84" s="3">
        <v>-0.27705744293880002</v>
      </c>
      <c r="L84" s="12">
        <v>-5.4788415716920003E-2</v>
      </c>
      <c r="M84" s="11">
        <v>0.33378218931120002</v>
      </c>
      <c r="N84" s="3">
        <v>-0.27485865618220001</v>
      </c>
      <c r="O84" s="12">
        <v>-5.324869064098E-2</v>
      </c>
      <c r="P84" s="3">
        <v>-2.0611506799999998E-2</v>
      </c>
      <c r="Q84" s="3">
        <v>0.16640033300000001</v>
      </c>
      <c r="R84" s="3">
        <v>0.13710565899999999</v>
      </c>
      <c r="S84" s="3">
        <f t="shared" si="4"/>
        <v>0.28289448519999999</v>
      </c>
      <c r="T84">
        <v>-0.21682999999999999</v>
      </c>
      <c r="U84">
        <v>-0.13988</v>
      </c>
      <c r="V84">
        <v>-8.1934999999999994E-3</v>
      </c>
      <c r="W84" s="27">
        <f t="shared" si="5"/>
        <v>-1.0676682990032951E-3</v>
      </c>
      <c r="AB84" s="11">
        <v>0.80166000000000004</v>
      </c>
      <c r="AC84" s="3">
        <v>0.10585</v>
      </c>
      <c r="AD84" s="12">
        <v>0.48942000000000002</v>
      </c>
    </row>
    <row r="85" spans="1:30" x14ac:dyDescent="0.2">
      <c r="A85">
        <v>20</v>
      </c>
      <c r="B85" t="s">
        <v>4</v>
      </c>
      <c r="C85" t="s">
        <v>73</v>
      </c>
      <c r="D85" t="s">
        <v>8</v>
      </c>
      <c r="E85" s="1" t="s">
        <v>64</v>
      </c>
      <c r="F85" s="1" t="s">
        <v>61</v>
      </c>
      <c r="G85" s="11">
        <v>-0.33377837272999999</v>
      </c>
      <c r="H85" s="3">
        <v>-0.27485051336499999</v>
      </c>
      <c r="I85" s="12">
        <v>5.3254378448179998E-2</v>
      </c>
      <c r="J85" s="11">
        <v>-0.33386056867289998</v>
      </c>
      <c r="K85" s="3">
        <v>-0.27705744293880002</v>
      </c>
      <c r="L85" s="12">
        <v>5.4788415716920003E-2</v>
      </c>
      <c r="M85" s="11">
        <v>-0.3343991585951</v>
      </c>
      <c r="N85" s="3">
        <v>-0.27984795436940002</v>
      </c>
      <c r="O85" s="12">
        <v>5.7350145373589997E-2</v>
      </c>
      <c r="P85" s="3">
        <v>-2.0692862199999999E-2</v>
      </c>
      <c r="Q85" s="3">
        <v>-0.16658136700000001</v>
      </c>
      <c r="R85" s="3">
        <v>0.13652556399999999</v>
      </c>
      <c r="S85" s="3">
        <f t="shared" si="4"/>
        <v>-5.0748665200000015E-2</v>
      </c>
      <c r="T85">
        <v>-0.21682999999999999</v>
      </c>
      <c r="U85">
        <v>0.13988</v>
      </c>
      <c r="V85">
        <v>-8.1934999999999994E-3</v>
      </c>
      <c r="W85" s="27">
        <f t="shared" si="5"/>
        <v>-1.0678252455908271E-3</v>
      </c>
      <c r="AB85" s="11">
        <v>0.89466999999999997</v>
      </c>
      <c r="AC85" s="3">
        <v>0.51324000000000003</v>
      </c>
      <c r="AD85" s="12">
        <v>0.80313999999999997</v>
      </c>
    </row>
    <row r="86" spans="1:30" x14ac:dyDescent="0.2">
      <c r="A86">
        <v>22</v>
      </c>
      <c r="B86" t="s">
        <v>6</v>
      </c>
      <c r="C86" t="s">
        <v>73</v>
      </c>
      <c r="D86" t="s">
        <v>8</v>
      </c>
      <c r="E86" s="1" t="s">
        <v>59</v>
      </c>
      <c r="F86" s="1" t="s">
        <v>61</v>
      </c>
      <c r="G86" s="11">
        <v>-0.33377837272999999</v>
      </c>
      <c r="H86" s="3">
        <v>0.27485051336499999</v>
      </c>
      <c r="I86" s="12">
        <v>-5.3254378448179998E-2</v>
      </c>
      <c r="J86" s="11">
        <v>-0.33386056867289998</v>
      </c>
      <c r="K86" s="3">
        <v>0.27705744293880002</v>
      </c>
      <c r="L86" s="12">
        <v>-5.4788415716920003E-2</v>
      </c>
      <c r="M86" s="11">
        <v>-0.3343991585951</v>
      </c>
      <c r="N86" s="3">
        <v>0.27984795436940002</v>
      </c>
      <c r="O86" s="12">
        <v>-5.7350145373589997E-2</v>
      </c>
      <c r="P86" s="3">
        <v>-2.0692862199999999E-2</v>
      </c>
      <c r="Q86" s="3">
        <v>0.16658136700000001</v>
      </c>
      <c r="R86" s="3">
        <v>-0.13652556399999999</v>
      </c>
      <c r="S86" s="3">
        <f t="shared" si="4"/>
        <v>9.3629408000000247E-3</v>
      </c>
      <c r="T86">
        <v>-0.21682999999999999</v>
      </c>
      <c r="U86">
        <v>-0.13988</v>
      </c>
      <c r="V86">
        <v>8.1934999999999994E-3</v>
      </c>
      <c r="W86" s="27">
        <f t="shared" si="5"/>
        <v>-1.0678252455908271E-3</v>
      </c>
      <c r="AB86" s="11">
        <v>0.50988999999999995</v>
      </c>
      <c r="AC86" s="3">
        <v>0.79976999999999998</v>
      </c>
      <c r="AD86" s="12">
        <v>0.89049</v>
      </c>
    </row>
    <row r="87" spans="1:30" x14ac:dyDescent="0.2">
      <c r="A87">
        <v>37</v>
      </c>
      <c r="B87" t="s">
        <v>6</v>
      </c>
      <c r="C87" t="s">
        <v>73</v>
      </c>
      <c r="D87" t="s">
        <v>8</v>
      </c>
      <c r="E87" s="1" t="s">
        <v>62</v>
      </c>
      <c r="F87" s="1" t="s">
        <v>63</v>
      </c>
      <c r="G87" s="11">
        <v>-0.33377837272999999</v>
      </c>
      <c r="H87" s="3">
        <v>-5.3254378448179998E-2</v>
      </c>
      <c r="I87" s="12">
        <v>0.27485051336499999</v>
      </c>
      <c r="J87" s="11">
        <v>-0.33386056867289998</v>
      </c>
      <c r="K87" s="3">
        <v>-5.4788415716920003E-2</v>
      </c>
      <c r="L87" s="12">
        <v>0.27705744293880002</v>
      </c>
      <c r="M87" s="11">
        <v>-0.3343991585951</v>
      </c>
      <c r="N87" s="3">
        <v>-5.7350145373589997E-2</v>
      </c>
      <c r="O87" s="12">
        <v>0.27984795436940002</v>
      </c>
      <c r="P87" s="3">
        <v>-2.0692862199999999E-2</v>
      </c>
      <c r="Q87" s="3">
        <v>-0.13652556399999999</v>
      </c>
      <c r="R87" s="3">
        <v>0.16658136700000001</v>
      </c>
      <c r="S87" s="3">
        <f t="shared" si="4"/>
        <v>9.3629408000000247E-3</v>
      </c>
      <c r="T87">
        <v>-0.21682999999999999</v>
      </c>
      <c r="U87">
        <v>8.1934999999999994E-3</v>
      </c>
      <c r="V87">
        <v>-0.13988</v>
      </c>
      <c r="W87" s="27">
        <f t="shared" si="5"/>
        <v>-1.0678252455908271E-3</v>
      </c>
      <c r="AB87" s="11">
        <v>0.10688</v>
      </c>
      <c r="AC87" s="3">
        <v>0.49220999999999998</v>
      </c>
      <c r="AD87" s="12">
        <v>0.80071999999999999</v>
      </c>
    </row>
    <row r="88" spans="1:30" x14ac:dyDescent="0.2">
      <c r="A88">
        <v>39</v>
      </c>
      <c r="B88" t="s">
        <v>6</v>
      </c>
      <c r="C88" t="s">
        <v>73</v>
      </c>
      <c r="D88" t="s">
        <v>8</v>
      </c>
      <c r="E88" s="1" t="s">
        <v>60</v>
      </c>
      <c r="F88" s="1" t="s">
        <v>62</v>
      </c>
      <c r="G88" s="11">
        <v>-0.33377837272999999</v>
      </c>
      <c r="H88" s="3">
        <v>5.3254378448179998E-2</v>
      </c>
      <c r="I88" s="12">
        <v>-0.27485051336499999</v>
      </c>
      <c r="J88" s="11">
        <v>-0.33386056867289998</v>
      </c>
      <c r="K88" s="3">
        <v>5.4788415716920003E-2</v>
      </c>
      <c r="L88" s="12">
        <v>-0.27705744293880002</v>
      </c>
      <c r="M88" s="11">
        <v>-0.3343991585951</v>
      </c>
      <c r="N88" s="3">
        <v>5.7350145373589997E-2</v>
      </c>
      <c r="O88" s="12">
        <v>-0.27984795436940002</v>
      </c>
      <c r="P88" s="3">
        <v>-2.0692862199999999E-2</v>
      </c>
      <c r="Q88" s="3">
        <v>0.13652556399999999</v>
      </c>
      <c r="R88" s="3">
        <v>-0.16658136700000001</v>
      </c>
      <c r="S88" s="3">
        <f t="shared" si="4"/>
        <v>-5.0748665200000015E-2</v>
      </c>
      <c r="T88">
        <v>-0.21682999999999999</v>
      </c>
      <c r="U88">
        <v>-8.1934999999999994E-3</v>
      </c>
      <c r="V88">
        <v>0.13988</v>
      </c>
      <c r="W88" s="27">
        <f t="shared" si="5"/>
        <v>-1.0678252455908271E-3</v>
      </c>
      <c r="AB88" s="11">
        <v>0.50988999999999995</v>
      </c>
      <c r="AC88" s="3">
        <v>0.20022999999999999</v>
      </c>
      <c r="AD88" s="12">
        <v>0.10951</v>
      </c>
    </row>
    <row r="89" spans="1:30" x14ac:dyDescent="0.2">
      <c r="A89">
        <v>72</v>
      </c>
      <c r="B89" t="s">
        <v>4</v>
      </c>
      <c r="C89" t="s">
        <v>9</v>
      </c>
      <c r="D89" t="s">
        <v>9</v>
      </c>
      <c r="E89" s="1" t="s">
        <v>61</v>
      </c>
      <c r="F89" s="1" t="s">
        <v>63</v>
      </c>
      <c r="G89" s="11">
        <v>0.3016484669958</v>
      </c>
      <c r="H89" s="3">
        <v>1.060090312429E-2</v>
      </c>
      <c r="I89" s="12">
        <v>0.39414124182639998</v>
      </c>
      <c r="J89" s="11">
        <v>0.30172710811339998</v>
      </c>
      <c r="K89" s="3">
        <v>1.027104356138E-2</v>
      </c>
      <c r="L89" s="12">
        <v>0.3937922087497</v>
      </c>
      <c r="M89" s="11">
        <v>0.30207183621150002</v>
      </c>
      <c r="N89" s="3">
        <v>1.050533953816E-2</v>
      </c>
      <c r="O89" s="12">
        <v>0.39362615910150001</v>
      </c>
      <c r="P89" s="3">
        <v>1.41123072E-2</v>
      </c>
      <c r="Q89" s="3">
        <v>-3.1854528700000001E-3</v>
      </c>
      <c r="R89" s="3">
        <v>-1.7169424199999998E-2</v>
      </c>
      <c r="S89" s="3">
        <f t="shared" si="4"/>
        <v>-6.242569869999999E-3</v>
      </c>
      <c r="T89">
        <v>-0.56345000000000001</v>
      </c>
      <c r="U89">
        <v>-0.32256000000000001</v>
      </c>
      <c r="V89">
        <v>0.78978000000000004</v>
      </c>
      <c r="W89" s="27">
        <f t="shared" si="5"/>
        <v>-1.0973401367601126E-3</v>
      </c>
      <c r="AB89" s="11">
        <v>0.10688</v>
      </c>
      <c r="AC89" s="3">
        <v>0.50778999999999996</v>
      </c>
      <c r="AD89" s="12">
        <v>0.19928000000000001</v>
      </c>
    </row>
    <row r="90" spans="1:30" x14ac:dyDescent="0.2">
      <c r="A90">
        <v>78</v>
      </c>
      <c r="B90" t="s">
        <v>6</v>
      </c>
      <c r="C90" t="s">
        <v>9</v>
      </c>
      <c r="D90" t="s">
        <v>9</v>
      </c>
      <c r="E90" s="1" t="s">
        <v>60</v>
      </c>
      <c r="F90" s="1" t="s">
        <v>61</v>
      </c>
      <c r="G90" s="11">
        <v>0.3016484669958</v>
      </c>
      <c r="H90" s="3">
        <v>-1.060090312429E-2</v>
      </c>
      <c r="I90" s="12">
        <v>-0.39414124182639998</v>
      </c>
      <c r="J90" s="11">
        <v>0.30172710811339998</v>
      </c>
      <c r="K90" s="3">
        <v>-1.027104356138E-2</v>
      </c>
      <c r="L90" s="12">
        <v>-0.3937922087497</v>
      </c>
      <c r="M90" s="11">
        <v>0.30207183621150002</v>
      </c>
      <c r="N90" s="3">
        <v>-1.050533953816E-2</v>
      </c>
      <c r="O90" s="12">
        <v>-0.39362615910150001</v>
      </c>
      <c r="P90" s="3">
        <v>1.41123072E-2</v>
      </c>
      <c r="Q90" s="3">
        <v>3.1854528700000001E-3</v>
      </c>
      <c r="R90" s="3">
        <v>1.7169424199999998E-2</v>
      </c>
      <c r="S90" s="3">
        <f t="shared" si="4"/>
        <v>3.4467184269999999E-2</v>
      </c>
      <c r="T90">
        <v>-0.56345000000000001</v>
      </c>
      <c r="U90">
        <v>0.32256000000000001</v>
      </c>
      <c r="V90">
        <v>-0.78978000000000004</v>
      </c>
      <c r="W90" s="27">
        <f t="shared" si="5"/>
        <v>-1.0973401367601126E-3</v>
      </c>
      <c r="AB90" s="11">
        <v>0.48884</v>
      </c>
      <c r="AC90" s="3">
        <v>0.19621</v>
      </c>
      <c r="AD90" s="12">
        <v>0.89724000000000004</v>
      </c>
    </row>
    <row r="91" spans="1:30" x14ac:dyDescent="0.2">
      <c r="A91">
        <v>79</v>
      </c>
      <c r="B91" t="s">
        <v>6</v>
      </c>
      <c r="C91" t="s">
        <v>9</v>
      </c>
      <c r="D91" t="s">
        <v>9</v>
      </c>
      <c r="E91" s="1" t="s">
        <v>59</v>
      </c>
      <c r="F91" s="1" t="s">
        <v>62</v>
      </c>
      <c r="G91" s="11">
        <v>0.3016484669958</v>
      </c>
      <c r="H91" s="3">
        <v>0.39414124182639998</v>
      </c>
      <c r="I91" s="12">
        <v>1.060090312429E-2</v>
      </c>
      <c r="J91" s="11">
        <v>0.30172710811339998</v>
      </c>
      <c r="K91" s="3">
        <v>0.3937922087497</v>
      </c>
      <c r="L91" s="12">
        <v>1.027104356138E-2</v>
      </c>
      <c r="M91" s="11">
        <v>0.30207183621150002</v>
      </c>
      <c r="N91" s="3">
        <v>0.39362615910150001</v>
      </c>
      <c r="O91" s="12">
        <v>1.050533953816E-2</v>
      </c>
      <c r="P91" s="3">
        <v>1.41123072E-2</v>
      </c>
      <c r="Q91" s="3">
        <v>-1.7169424199999998E-2</v>
      </c>
      <c r="R91" s="3">
        <v>-3.1854528700000001E-3</v>
      </c>
      <c r="S91" s="3">
        <f t="shared" si="4"/>
        <v>-6.2425698699999982E-3</v>
      </c>
      <c r="T91">
        <v>-0.56345000000000001</v>
      </c>
      <c r="U91">
        <v>0.78978000000000004</v>
      </c>
      <c r="V91">
        <v>-0.32256000000000001</v>
      </c>
      <c r="W91" s="27">
        <f t="shared" si="5"/>
        <v>-1.0973401367601126E-3</v>
      </c>
      <c r="AB91" s="11">
        <v>0.89466999999999997</v>
      </c>
      <c r="AC91" s="3">
        <v>0.48676000000000003</v>
      </c>
      <c r="AD91" s="12">
        <v>0.19686000000000001</v>
      </c>
    </row>
    <row r="92" spans="1:30" x14ac:dyDescent="0.2">
      <c r="A92">
        <v>82</v>
      </c>
      <c r="B92" t="s">
        <v>6</v>
      </c>
      <c r="C92" t="s">
        <v>9</v>
      </c>
      <c r="D92" t="s">
        <v>9</v>
      </c>
      <c r="E92" s="1" t="s">
        <v>64</v>
      </c>
      <c r="F92" s="1" t="s">
        <v>62</v>
      </c>
      <c r="G92" s="11">
        <v>0.3016484669958</v>
      </c>
      <c r="H92" s="3">
        <v>-0.39414124182639998</v>
      </c>
      <c r="I92" s="12">
        <v>-1.060090312429E-2</v>
      </c>
      <c r="J92" s="11">
        <v>0.30172710811339998</v>
      </c>
      <c r="K92" s="3">
        <v>-0.3937922087497</v>
      </c>
      <c r="L92" s="12">
        <v>-1.027104356138E-2</v>
      </c>
      <c r="M92" s="11">
        <v>0.30207183621150002</v>
      </c>
      <c r="N92" s="3">
        <v>-0.39362615910150001</v>
      </c>
      <c r="O92" s="12">
        <v>-1.050533953816E-2</v>
      </c>
      <c r="P92" s="3">
        <v>1.41123072E-2</v>
      </c>
      <c r="Q92" s="3">
        <v>1.7169424199999998E-2</v>
      </c>
      <c r="R92" s="3">
        <v>3.1854528700000001E-3</v>
      </c>
      <c r="S92" s="3">
        <f t="shared" si="4"/>
        <v>3.4467184269999999E-2</v>
      </c>
      <c r="T92">
        <v>-0.56345000000000001</v>
      </c>
      <c r="U92">
        <v>-0.78978000000000004</v>
      </c>
      <c r="V92">
        <v>0.32256000000000001</v>
      </c>
      <c r="W92" s="27">
        <f t="shared" si="5"/>
        <v>-1.0973401367601126E-3</v>
      </c>
      <c r="AB92" s="11">
        <v>0.48884</v>
      </c>
      <c r="AC92" s="3">
        <v>0.80379</v>
      </c>
      <c r="AD92" s="12">
        <v>0.10276</v>
      </c>
    </row>
    <row r="93" spans="1:30" x14ac:dyDescent="0.2">
      <c r="A93">
        <v>74</v>
      </c>
      <c r="B93" t="s">
        <v>4</v>
      </c>
      <c r="C93" t="s">
        <v>9</v>
      </c>
      <c r="D93" t="s">
        <v>9</v>
      </c>
      <c r="E93" s="1" t="s">
        <v>60</v>
      </c>
      <c r="F93" s="1" t="s">
        <v>62</v>
      </c>
      <c r="G93" s="11">
        <v>-0.30206457020880001</v>
      </c>
      <c r="H93" s="3">
        <v>1.051384757851E-2</v>
      </c>
      <c r="I93" s="12">
        <v>-0.39361769480999997</v>
      </c>
      <c r="J93" s="11">
        <v>-0.30172710811339998</v>
      </c>
      <c r="K93" s="3">
        <v>1.027104356138E-2</v>
      </c>
      <c r="L93" s="12">
        <v>-0.3937922087497</v>
      </c>
      <c r="M93" s="11">
        <v>-0.30164959440759997</v>
      </c>
      <c r="N93" s="3">
        <v>1.059289370576E-2</v>
      </c>
      <c r="O93" s="12">
        <v>-0.39414038616960001</v>
      </c>
      <c r="P93" s="3">
        <v>1.38325267E-2</v>
      </c>
      <c r="Q93" s="3">
        <v>2.6348709099999999E-3</v>
      </c>
      <c r="R93" s="3">
        <v>-1.7423045299999999E-2</v>
      </c>
      <c r="S93" s="3">
        <f t="shared" si="4"/>
        <v>-9.5564768999999855E-4</v>
      </c>
      <c r="T93">
        <v>-0.56345000000000001</v>
      </c>
      <c r="U93">
        <v>0.32256000000000001</v>
      </c>
      <c r="V93">
        <v>0.78978000000000004</v>
      </c>
      <c r="W93" s="27">
        <f t="shared" si="5"/>
        <v>-1.1091394188427843E-3</v>
      </c>
      <c r="AB93" s="11">
        <v>-8.2926839852979994E-2</v>
      </c>
      <c r="AC93" s="3">
        <v>-8.2926839852979994E-2</v>
      </c>
      <c r="AD93" s="12">
        <v>0.43417651432080001</v>
      </c>
    </row>
    <row r="94" spans="1:30" x14ac:dyDescent="0.2">
      <c r="A94">
        <v>76</v>
      </c>
      <c r="B94" t="s">
        <v>6</v>
      </c>
      <c r="C94" t="s">
        <v>9</v>
      </c>
      <c r="D94" t="s">
        <v>9</v>
      </c>
      <c r="E94" s="1" t="s">
        <v>62</v>
      </c>
      <c r="F94" s="1" t="s">
        <v>63</v>
      </c>
      <c r="G94" s="11">
        <v>-0.30206457020880001</v>
      </c>
      <c r="H94" s="3">
        <v>-1.051384757851E-2</v>
      </c>
      <c r="I94" s="12">
        <v>0.39361769480999997</v>
      </c>
      <c r="J94" s="11">
        <v>-0.30172710811339998</v>
      </c>
      <c r="K94" s="3">
        <v>-1.027104356138E-2</v>
      </c>
      <c r="L94" s="12">
        <v>0.3937922087497</v>
      </c>
      <c r="M94" s="11">
        <v>-0.30164959440759997</v>
      </c>
      <c r="N94" s="3">
        <v>-1.059289370576E-2</v>
      </c>
      <c r="O94" s="12">
        <v>0.39414038616960001</v>
      </c>
      <c r="P94" s="3">
        <v>1.38325267E-2</v>
      </c>
      <c r="Q94" s="3">
        <v>-2.6348709099999999E-3</v>
      </c>
      <c r="R94" s="3">
        <v>1.7423045299999999E-2</v>
      </c>
      <c r="S94" s="3">
        <f t="shared" si="4"/>
        <v>2.8620701089999999E-2</v>
      </c>
      <c r="T94">
        <v>-0.56345000000000001</v>
      </c>
      <c r="U94">
        <v>-0.32256000000000001</v>
      </c>
      <c r="V94">
        <v>-0.78978000000000004</v>
      </c>
      <c r="W94" s="27">
        <f t="shared" si="5"/>
        <v>-1.1091394188427843E-3</v>
      </c>
      <c r="AB94" s="11">
        <v>8.2926839852979994E-2</v>
      </c>
      <c r="AC94" s="3">
        <v>8.2926839852979994E-2</v>
      </c>
      <c r="AD94" s="12">
        <v>0.43417651432080001</v>
      </c>
    </row>
    <row r="95" spans="1:30" x14ac:dyDescent="0.2">
      <c r="A95">
        <v>80</v>
      </c>
      <c r="B95" t="s">
        <v>6</v>
      </c>
      <c r="C95" t="s">
        <v>9</v>
      </c>
      <c r="D95" t="s">
        <v>9</v>
      </c>
      <c r="E95" s="1" t="s">
        <v>64</v>
      </c>
      <c r="F95" s="1" t="s">
        <v>61</v>
      </c>
      <c r="G95" s="11">
        <v>-0.30206457020880001</v>
      </c>
      <c r="H95" s="3">
        <v>-0.39361769480999997</v>
      </c>
      <c r="I95" s="12">
        <v>1.051384757851E-2</v>
      </c>
      <c r="J95" s="11">
        <v>-0.30172710811339998</v>
      </c>
      <c r="K95" s="3">
        <v>-0.3937922087497</v>
      </c>
      <c r="L95" s="12">
        <v>1.027104356138E-2</v>
      </c>
      <c r="M95" s="11">
        <v>-0.30164959440759997</v>
      </c>
      <c r="N95" s="3">
        <v>-0.39414038616960001</v>
      </c>
      <c r="O95" s="12">
        <v>1.059289370576E-2</v>
      </c>
      <c r="P95" s="3">
        <v>1.38325267E-2</v>
      </c>
      <c r="Q95" s="3">
        <v>-1.7423045299999999E-2</v>
      </c>
      <c r="R95" s="3">
        <v>2.6348709099999999E-3</v>
      </c>
      <c r="S95" s="3">
        <f t="shared" si="4"/>
        <v>-9.5564768999999855E-4</v>
      </c>
      <c r="T95">
        <v>-0.56345000000000001</v>
      </c>
      <c r="U95">
        <v>0.78978000000000004</v>
      </c>
      <c r="V95">
        <v>0.32256000000000001</v>
      </c>
      <c r="W95" s="27">
        <f t="shared" si="5"/>
        <v>-1.1091394188427845E-3</v>
      </c>
      <c r="AB95" s="11">
        <v>-8.2926839852979994E-2</v>
      </c>
      <c r="AC95" s="3">
        <v>8.2926839852979994E-2</v>
      </c>
      <c r="AD95" s="12">
        <v>-0.43417651432080001</v>
      </c>
    </row>
    <row r="96" spans="1:30" x14ac:dyDescent="0.2">
      <c r="A96">
        <v>81</v>
      </c>
      <c r="B96" t="s">
        <v>6</v>
      </c>
      <c r="C96" t="s">
        <v>9</v>
      </c>
      <c r="D96" t="s">
        <v>9</v>
      </c>
      <c r="E96" s="1" t="s">
        <v>59</v>
      </c>
      <c r="F96" s="1" t="s">
        <v>61</v>
      </c>
      <c r="G96" s="11">
        <v>-0.30206457020880001</v>
      </c>
      <c r="H96" s="3">
        <v>0.39361769480999997</v>
      </c>
      <c r="I96" s="12">
        <v>-1.051384757851E-2</v>
      </c>
      <c r="J96" s="11">
        <v>-0.30172710811339998</v>
      </c>
      <c r="K96" s="3">
        <v>0.3937922087497</v>
      </c>
      <c r="L96" s="12">
        <v>-1.027104356138E-2</v>
      </c>
      <c r="M96" s="11">
        <v>-0.30164959440759997</v>
      </c>
      <c r="N96" s="3">
        <v>0.39414038616960001</v>
      </c>
      <c r="O96" s="12">
        <v>-1.059289370576E-2</v>
      </c>
      <c r="P96" s="3">
        <v>1.38325267E-2</v>
      </c>
      <c r="Q96" s="3">
        <v>1.7423045299999999E-2</v>
      </c>
      <c r="R96" s="3">
        <v>-2.6348709099999999E-3</v>
      </c>
      <c r="S96" s="3">
        <f t="shared" si="4"/>
        <v>2.8620701089999995E-2</v>
      </c>
      <c r="T96">
        <v>-0.56345000000000001</v>
      </c>
      <c r="U96">
        <v>-0.78978000000000004</v>
      </c>
      <c r="V96">
        <v>-0.32256000000000001</v>
      </c>
      <c r="W96" s="27">
        <f t="shared" si="5"/>
        <v>-1.1091394188427845E-3</v>
      </c>
      <c r="AB96" s="11">
        <v>8.2926839852979994E-2</v>
      </c>
      <c r="AC96" s="3">
        <v>-8.2926839852979994E-2</v>
      </c>
      <c r="AD96" s="12">
        <v>-0.43417651432080001</v>
      </c>
    </row>
    <row r="97" spans="1:30" ht="17" customHeight="1" x14ac:dyDescent="0.2">
      <c r="A97">
        <v>73</v>
      </c>
      <c r="B97" s="20" t="s">
        <v>4</v>
      </c>
      <c r="C97" t="s">
        <v>9</v>
      </c>
      <c r="D97" t="s">
        <v>9</v>
      </c>
      <c r="E97" s="1" t="s">
        <v>59</v>
      </c>
      <c r="F97" s="1" t="s">
        <v>60</v>
      </c>
      <c r="G97" s="11">
        <v>-1.118208569994E-2</v>
      </c>
      <c r="H97" s="3">
        <v>-0.39722807975009999</v>
      </c>
      <c r="I97" s="12">
        <v>0.3037789145234</v>
      </c>
      <c r="J97" s="11">
        <v>-1.027104356138E-2</v>
      </c>
      <c r="K97" s="3">
        <v>-0.3937922087497</v>
      </c>
      <c r="L97" s="12">
        <v>0.30172710811339998</v>
      </c>
      <c r="M97" s="11">
        <v>-9.9079138837219992E-3</v>
      </c>
      <c r="N97" s="3">
        <v>-0.39048491814000003</v>
      </c>
      <c r="O97" s="12">
        <v>0.29975930880579998</v>
      </c>
      <c r="P97" s="3">
        <v>4.2472393900000002E-2</v>
      </c>
      <c r="Q97" s="3">
        <v>0.224772054</v>
      </c>
      <c r="R97" s="3">
        <v>-0.13398685699999999</v>
      </c>
      <c r="S97" s="3">
        <f t="shared" si="4"/>
        <v>0.13325759090000003</v>
      </c>
      <c r="T97">
        <v>-0.13975000000000001</v>
      </c>
      <c r="U97">
        <v>-2.6207000000000001E-2</v>
      </c>
      <c r="V97">
        <v>0.25434000000000001</v>
      </c>
      <c r="W97" s="27">
        <f t="shared" si="5"/>
        <v>-2.4591049922276656E-3</v>
      </c>
      <c r="AB97" s="11">
        <v>0.43417651432080001</v>
      </c>
      <c r="AC97" s="3">
        <v>-8.2926839852979994E-2</v>
      </c>
      <c r="AD97" s="12">
        <v>-8.2926839852979994E-2</v>
      </c>
    </row>
    <row r="98" spans="1:30" x14ac:dyDescent="0.2">
      <c r="A98">
        <v>77</v>
      </c>
      <c r="B98" s="20" t="s">
        <v>6</v>
      </c>
      <c r="C98" t="s">
        <v>9</v>
      </c>
      <c r="D98" t="s">
        <v>9</v>
      </c>
      <c r="E98" s="1" t="s">
        <v>64</v>
      </c>
      <c r="F98" s="1" t="s">
        <v>63</v>
      </c>
      <c r="G98" s="11">
        <v>-1.118208569994E-2</v>
      </c>
      <c r="H98" s="3">
        <v>0.39722807975009999</v>
      </c>
      <c r="I98" s="12">
        <v>-0.3037789145234</v>
      </c>
      <c r="J98" s="11">
        <v>-1.027104356138E-2</v>
      </c>
      <c r="K98" s="3">
        <v>0.3937922087497</v>
      </c>
      <c r="L98" s="12">
        <v>-0.30172710811339998</v>
      </c>
      <c r="M98" s="11">
        <v>-9.9079138837219992E-3</v>
      </c>
      <c r="N98" s="3">
        <v>0.39048491814000003</v>
      </c>
      <c r="O98" s="12">
        <v>-0.29975930880579998</v>
      </c>
      <c r="P98" s="3">
        <v>4.2472393900000002E-2</v>
      </c>
      <c r="Q98" s="3">
        <v>-0.224772054</v>
      </c>
      <c r="R98" s="3">
        <v>0.13398685699999999</v>
      </c>
      <c r="S98" s="3">
        <f t="shared" si="4"/>
        <v>-4.8312803099999996E-2</v>
      </c>
      <c r="T98">
        <v>-0.13975000000000001</v>
      </c>
      <c r="U98">
        <v>2.6207000000000001E-2</v>
      </c>
      <c r="V98">
        <v>-0.25434000000000001</v>
      </c>
      <c r="W98" s="27">
        <f t="shared" si="5"/>
        <v>-2.4591049922276656E-3</v>
      </c>
      <c r="AB98" s="11">
        <v>-8.2926839852979994E-2</v>
      </c>
      <c r="AC98" s="3">
        <v>0.43417651432080001</v>
      </c>
      <c r="AD98" s="12">
        <v>-8.2926839852979994E-2</v>
      </c>
    </row>
    <row r="99" spans="1:30" x14ac:dyDescent="0.2">
      <c r="A99">
        <v>88</v>
      </c>
      <c r="B99" s="20" t="s">
        <v>6</v>
      </c>
      <c r="C99" t="s">
        <v>9</v>
      </c>
      <c r="D99" t="s">
        <v>9</v>
      </c>
      <c r="E99" s="1" t="s">
        <v>59</v>
      </c>
      <c r="F99" s="1" t="s">
        <v>60</v>
      </c>
      <c r="G99" s="11">
        <v>-1.118208569994E-2</v>
      </c>
      <c r="H99" s="3">
        <v>-0.3037789145234</v>
      </c>
      <c r="I99" s="12">
        <v>0.39722807975009999</v>
      </c>
      <c r="J99" s="11">
        <v>-1.027104356138E-2</v>
      </c>
      <c r="K99" s="3">
        <v>-0.30172710811339998</v>
      </c>
      <c r="L99" s="12">
        <v>0.3937922087497</v>
      </c>
      <c r="M99" s="11">
        <v>-9.9079138837219992E-3</v>
      </c>
      <c r="N99" s="3">
        <v>-0.29975930880579998</v>
      </c>
      <c r="O99" s="12">
        <v>0.39048491814000003</v>
      </c>
      <c r="P99" s="3">
        <v>4.2472393900000002E-2</v>
      </c>
      <c r="Q99" s="3">
        <v>0.13398685699999999</v>
      </c>
      <c r="R99" s="3">
        <v>-0.224772054</v>
      </c>
      <c r="S99" s="3">
        <f t="shared" ref="S99:S128" si="6">P99+Q99+R99</f>
        <v>-4.8312803100000024E-2</v>
      </c>
      <c r="T99">
        <v>-0.13975000000000001</v>
      </c>
      <c r="U99">
        <v>-0.25434000000000001</v>
      </c>
      <c r="V99">
        <v>2.6207000000000001E-2</v>
      </c>
      <c r="W99" s="27">
        <f t="shared" ref="W99:W128" si="7">((P99*T99)+(Q99*U99)+(R99*V99))*$AA$6</f>
        <v>-2.4591049922276656E-3</v>
      </c>
      <c r="AB99" s="11">
        <v>-0.43417651432080001</v>
      </c>
      <c r="AC99" s="3">
        <v>8.2926839852979994E-2</v>
      </c>
      <c r="AD99" s="12">
        <v>-8.2926839852979994E-2</v>
      </c>
    </row>
    <row r="100" spans="1:30" x14ac:dyDescent="0.2">
      <c r="A100">
        <v>90</v>
      </c>
      <c r="B100" s="20" t="s">
        <v>6</v>
      </c>
      <c r="C100" t="s">
        <v>9</v>
      </c>
      <c r="D100" t="s">
        <v>9</v>
      </c>
      <c r="E100" s="1" t="s">
        <v>64</v>
      </c>
      <c r="F100" s="1" t="s">
        <v>63</v>
      </c>
      <c r="G100" s="11">
        <v>-1.118208569994E-2</v>
      </c>
      <c r="H100" s="3">
        <v>0.3037789145234</v>
      </c>
      <c r="I100" s="12">
        <v>-0.39722807975009999</v>
      </c>
      <c r="J100" s="11">
        <v>-1.027104356138E-2</v>
      </c>
      <c r="K100" s="3">
        <v>0.30172710811339998</v>
      </c>
      <c r="L100" s="12">
        <v>-0.3937922087497</v>
      </c>
      <c r="M100" s="11">
        <v>-9.9079138837219992E-3</v>
      </c>
      <c r="N100" s="3">
        <v>0.29975930880579998</v>
      </c>
      <c r="O100" s="12">
        <v>-0.39048491814000003</v>
      </c>
      <c r="P100" s="3">
        <v>4.2472393900000002E-2</v>
      </c>
      <c r="Q100" s="3">
        <v>-0.13398685699999999</v>
      </c>
      <c r="R100" s="3">
        <v>0.224772054</v>
      </c>
      <c r="S100" s="3">
        <f t="shared" si="6"/>
        <v>0.1332575909</v>
      </c>
      <c r="T100">
        <v>-0.13975000000000001</v>
      </c>
      <c r="U100">
        <v>0.25434000000000001</v>
      </c>
      <c r="V100">
        <v>-2.6207000000000001E-2</v>
      </c>
      <c r="W100" s="27">
        <f t="shared" si="7"/>
        <v>-2.4591049922276656E-3</v>
      </c>
      <c r="AB100" s="11">
        <v>8.2926839852979994E-2</v>
      </c>
      <c r="AC100" s="3">
        <v>0.43417651432080001</v>
      </c>
      <c r="AD100" s="12">
        <v>8.2926839852979994E-2</v>
      </c>
    </row>
    <row r="101" spans="1:30" x14ac:dyDescent="0.2">
      <c r="A101" s="20">
        <v>71</v>
      </c>
      <c r="B101" s="20" t="s">
        <v>4</v>
      </c>
      <c r="C101" t="s">
        <v>9</v>
      </c>
      <c r="D101" t="s">
        <v>9</v>
      </c>
      <c r="E101" s="1" t="s">
        <v>64</v>
      </c>
      <c r="F101" s="1" t="s">
        <v>60</v>
      </c>
      <c r="G101" s="11">
        <v>9.9056217198130007E-3</v>
      </c>
      <c r="H101" s="3">
        <v>0.3904825833303</v>
      </c>
      <c r="I101" s="12">
        <v>0.29975659902700003</v>
      </c>
      <c r="J101" s="11">
        <v>1.027104356138E-2</v>
      </c>
      <c r="K101" s="3">
        <v>0.3937922087497</v>
      </c>
      <c r="L101" s="12">
        <v>0.30172710811339998</v>
      </c>
      <c r="M101" s="11">
        <v>1.117263562126E-2</v>
      </c>
      <c r="N101" s="3">
        <v>0.39723199562119998</v>
      </c>
      <c r="O101" s="12">
        <v>0.30378288311410001</v>
      </c>
      <c r="P101" s="3">
        <v>4.2233796699999999E-2</v>
      </c>
      <c r="Q101" s="3">
        <v>0.22498040999999999</v>
      </c>
      <c r="R101" s="3">
        <v>0.13420947</v>
      </c>
      <c r="S101" s="3">
        <f t="shared" si="6"/>
        <v>0.40142367670000001</v>
      </c>
      <c r="T101">
        <v>-0.13975000000000001</v>
      </c>
      <c r="U101">
        <v>-2.6207000000000001E-2</v>
      </c>
      <c r="V101">
        <v>-0.25434000000000001</v>
      </c>
      <c r="W101" s="27">
        <f t="shared" si="7"/>
        <v>-2.4606443760640884E-3</v>
      </c>
      <c r="AB101" s="11">
        <v>0.43417651432080001</v>
      </c>
      <c r="AC101" s="3">
        <v>8.2926839852979994E-2</v>
      </c>
      <c r="AD101" s="12">
        <v>8.2926839852979994E-2</v>
      </c>
    </row>
    <row r="102" spans="1:30" x14ac:dyDescent="0.2">
      <c r="A102" s="20">
        <v>75</v>
      </c>
      <c r="B102" s="20" t="s">
        <v>6</v>
      </c>
      <c r="C102" t="s">
        <v>9</v>
      </c>
      <c r="D102" t="s">
        <v>9</v>
      </c>
      <c r="E102" s="33" t="s">
        <v>59</v>
      </c>
      <c r="F102" s="33" t="s">
        <v>63</v>
      </c>
      <c r="G102" s="11">
        <v>9.9056217198130007E-3</v>
      </c>
      <c r="H102" s="3">
        <v>-0.3904825833303</v>
      </c>
      <c r="I102" s="12">
        <v>-0.29975659902700003</v>
      </c>
      <c r="J102" s="11">
        <v>1.027104356138E-2</v>
      </c>
      <c r="K102" s="3">
        <v>-0.3937922087497</v>
      </c>
      <c r="L102" s="12">
        <v>-0.30172710811339998</v>
      </c>
      <c r="M102" s="11">
        <v>1.117263562126E-2</v>
      </c>
      <c r="N102" s="3">
        <v>-0.39723199562119998</v>
      </c>
      <c r="O102" s="12">
        <v>-0.30378288311410001</v>
      </c>
      <c r="P102" s="3">
        <v>4.2233796699999999E-2</v>
      </c>
      <c r="Q102" s="3">
        <v>-0.22498040999999999</v>
      </c>
      <c r="R102" s="3">
        <v>-0.13420947</v>
      </c>
      <c r="S102" s="3">
        <f t="shared" si="6"/>
        <v>-0.31695608330000002</v>
      </c>
      <c r="T102">
        <v>-0.13975000000000001</v>
      </c>
      <c r="U102">
        <v>2.6207000000000001E-2</v>
      </c>
      <c r="V102">
        <v>0.25434000000000001</v>
      </c>
      <c r="W102" s="27">
        <f t="shared" si="7"/>
        <v>-2.4606443760640884E-3</v>
      </c>
      <c r="AB102" s="11">
        <v>8.2926839852979994E-2</v>
      </c>
      <c r="AC102" s="3">
        <v>-0.43417651432080001</v>
      </c>
      <c r="AD102" s="12">
        <v>-8.2926839852979994E-2</v>
      </c>
    </row>
    <row r="103" spans="1:30" x14ac:dyDescent="0.2">
      <c r="A103" s="20">
        <v>84</v>
      </c>
      <c r="B103" s="20" t="s">
        <v>6</v>
      </c>
      <c r="C103" t="s">
        <v>9</v>
      </c>
      <c r="D103" t="s">
        <v>9</v>
      </c>
      <c r="E103" s="1" t="s">
        <v>64</v>
      </c>
      <c r="F103" s="1" t="s">
        <v>60</v>
      </c>
      <c r="G103" s="11">
        <v>9.9056217198130007E-3</v>
      </c>
      <c r="H103" s="3">
        <v>0.29975659902700003</v>
      </c>
      <c r="I103" s="12">
        <v>0.3904825833303</v>
      </c>
      <c r="J103" s="11">
        <v>1.027104356138E-2</v>
      </c>
      <c r="K103" s="3">
        <v>0.30172710811339998</v>
      </c>
      <c r="L103" s="12">
        <v>0.3937922087497</v>
      </c>
      <c r="M103" s="11">
        <v>1.117263562126E-2</v>
      </c>
      <c r="N103" s="3">
        <v>0.30378288311410001</v>
      </c>
      <c r="O103" s="12">
        <v>0.39723199562119998</v>
      </c>
      <c r="P103" s="3">
        <v>4.2233796699999999E-2</v>
      </c>
      <c r="Q103" s="3">
        <v>0.13420947</v>
      </c>
      <c r="R103" s="3">
        <v>0.22498040999999999</v>
      </c>
      <c r="S103" s="3">
        <f t="shared" si="6"/>
        <v>0.40142367670000001</v>
      </c>
      <c r="T103">
        <v>-0.13975000000000001</v>
      </c>
      <c r="U103">
        <v>-0.25434000000000001</v>
      </c>
      <c r="V103">
        <v>-2.6207000000000001E-2</v>
      </c>
      <c r="W103" s="27">
        <f t="shared" si="7"/>
        <v>-2.4606443760640884E-3</v>
      </c>
      <c r="AB103" s="11">
        <v>-0.43417651432080001</v>
      </c>
      <c r="AC103" s="3">
        <v>-8.2926839852979994E-2</v>
      </c>
      <c r="AD103" s="12">
        <v>8.2926839852979994E-2</v>
      </c>
    </row>
    <row r="104" spans="1:30" x14ac:dyDescent="0.2">
      <c r="A104" s="20">
        <v>86</v>
      </c>
      <c r="B104" s="20" t="s">
        <v>6</v>
      </c>
      <c r="C104" t="s">
        <v>9</v>
      </c>
      <c r="D104" t="s">
        <v>9</v>
      </c>
      <c r="E104" s="33" t="s">
        <v>59</v>
      </c>
      <c r="F104" s="33" t="s">
        <v>63</v>
      </c>
      <c r="G104" s="11">
        <v>9.9056217198130007E-3</v>
      </c>
      <c r="H104" s="3">
        <v>-0.29975659902700003</v>
      </c>
      <c r="I104" s="12">
        <v>-0.3904825833303</v>
      </c>
      <c r="J104" s="11">
        <v>1.027104356138E-2</v>
      </c>
      <c r="K104" s="3">
        <v>-0.30172710811339998</v>
      </c>
      <c r="L104" s="12">
        <v>-0.3937922087497</v>
      </c>
      <c r="M104" s="11">
        <v>1.117263562126E-2</v>
      </c>
      <c r="N104" s="3">
        <v>-0.30378288311410001</v>
      </c>
      <c r="O104" s="12">
        <v>-0.39723199562119998</v>
      </c>
      <c r="P104" s="3">
        <v>4.2233796699999999E-2</v>
      </c>
      <c r="Q104" s="3">
        <v>-0.13420947</v>
      </c>
      <c r="R104" s="3">
        <v>-0.22498040999999999</v>
      </c>
      <c r="S104" s="3">
        <f t="shared" si="6"/>
        <v>-0.31695608330000002</v>
      </c>
      <c r="T104">
        <v>-0.13975000000000001</v>
      </c>
      <c r="U104">
        <v>0.25434000000000001</v>
      </c>
      <c r="V104">
        <v>2.6207000000000001E-2</v>
      </c>
      <c r="W104" s="27">
        <f t="shared" si="7"/>
        <v>-2.4606443760640884E-3</v>
      </c>
      <c r="AB104" s="11">
        <v>-8.2926839852979994E-2</v>
      </c>
      <c r="AC104" s="3">
        <v>-0.43417651432080001</v>
      </c>
      <c r="AD104" s="12">
        <v>8.2926839852979994E-2</v>
      </c>
    </row>
    <row r="105" spans="1:30" x14ac:dyDescent="0.2">
      <c r="A105">
        <v>8</v>
      </c>
      <c r="B105" s="20" t="s">
        <v>4</v>
      </c>
      <c r="C105" t="s">
        <v>72</v>
      </c>
      <c r="D105" t="s">
        <v>8</v>
      </c>
      <c r="E105" s="1" t="s">
        <v>64</v>
      </c>
      <c r="F105" s="1" t="s">
        <v>61</v>
      </c>
      <c r="G105" s="11">
        <v>0.12890804619769999</v>
      </c>
      <c r="H105" s="3">
        <v>0.1283548175075</v>
      </c>
      <c r="I105" s="12">
        <v>0.48391408757499998</v>
      </c>
      <c r="J105" s="11">
        <v>0.1285089807958</v>
      </c>
      <c r="K105" s="3">
        <v>0.1285089807958</v>
      </c>
      <c r="L105" s="12">
        <v>0.48523757525889999</v>
      </c>
      <c r="M105" s="11">
        <v>0.12801973328749999</v>
      </c>
      <c r="N105" s="3">
        <v>0.12851960222129999</v>
      </c>
      <c r="O105" s="12">
        <v>0.4868335820177</v>
      </c>
      <c r="P105" s="3">
        <v>-2.9610430300000001E-2</v>
      </c>
      <c r="Q105" s="3">
        <v>5.4928237900000003E-3</v>
      </c>
      <c r="R105" s="3">
        <v>9.7316481400000002E-2</v>
      </c>
      <c r="S105" s="3">
        <f t="shared" si="6"/>
        <v>7.3198874890000001E-2</v>
      </c>
      <c r="T105">
        <v>0.17718999999999999</v>
      </c>
      <c r="U105">
        <v>-0.82623999999999997</v>
      </c>
      <c r="V105">
        <v>-0.48093000000000002</v>
      </c>
      <c r="W105" s="27">
        <f t="shared" si="7"/>
        <v>-3.0314032187818136E-3</v>
      </c>
      <c r="AB105" s="11">
        <v>-0.1095407693078</v>
      </c>
      <c r="AC105" s="3">
        <v>-2.0408357594910002E-2</v>
      </c>
      <c r="AD105" s="12">
        <v>0.4128733176112</v>
      </c>
    </row>
    <row r="106" spans="1:30" x14ac:dyDescent="0.2">
      <c r="A106">
        <v>10</v>
      </c>
      <c r="B106" s="20" t="s">
        <v>6</v>
      </c>
      <c r="C106" t="s">
        <v>72</v>
      </c>
      <c r="D106" t="s">
        <v>8</v>
      </c>
      <c r="E106" s="1" t="s">
        <v>59</v>
      </c>
      <c r="F106" s="1" t="s">
        <v>61</v>
      </c>
      <c r="G106" s="11">
        <v>0.12890804619769999</v>
      </c>
      <c r="H106" s="3">
        <v>-0.1283548175075</v>
      </c>
      <c r="I106" s="12">
        <v>-0.48391408757499998</v>
      </c>
      <c r="J106" s="11">
        <v>0.1285089807958</v>
      </c>
      <c r="K106" s="3">
        <v>-0.1285089807958</v>
      </c>
      <c r="L106" s="12">
        <v>-0.48523757525889999</v>
      </c>
      <c r="M106" s="11">
        <v>0.12801973328749999</v>
      </c>
      <c r="N106" s="3">
        <v>-0.12851960222129999</v>
      </c>
      <c r="O106" s="12">
        <v>-0.4868335820177</v>
      </c>
      <c r="P106" s="3">
        <v>-2.9610430300000001E-2</v>
      </c>
      <c r="Q106" s="3">
        <v>-5.4928237900000003E-3</v>
      </c>
      <c r="R106" s="3">
        <v>-9.7316481400000002E-2</v>
      </c>
      <c r="S106" s="3">
        <f t="shared" si="6"/>
        <v>-0.13241973549</v>
      </c>
      <c r="T106">
        <v>0.17718999999999999</v>
      </c>
      <c r="U106">
        <v>0.82623999999999997</v>
      </c>
      <c r="V106">
        <v>0.48093000000000002</v>
      </c>
      <c r="W106" s="27">
        <f t="shared" si="7"/>
        <v>-3.0314032187818136E-3</v>
      </c>
      <c r="AB106" s="11">
        <v>0.1095407693078</v>
      </c>
      <c r="AC106" s="3">
        <v>2.0408357594910002E-2</v>
      </c>
      <c r="AD106" s="12">
        <v>0.4128733176112</v>
      </c>
    </row>
    <row r="107" spans="1:30" x14ac:dyDescent="0.2">
      <c r="A107">
        <v>14</v>
      </c>
      <c r="B107" s="20" t="s">
        <v>6</v>
      </c>
      <c r="C107" t="s">
        <v>72</v>
      </c>
      <c r="D107" t="s">
        <v>8</v>
      </c>
      <c r="E107" s="1" t="s">
        <v>60</v>
      </c>
      <c r="F107" s="1" t="s">
        <v>62</v>
      </c>
      <c r="G107" s="11">
        <v>0.12890804619769999</v>
      </c>
      <c r="H107" s="3">
        <v>0.48391408757499998</v>
      </c>
      <c r="I107" s="12">
        <v>0.1283548175075</v>
      </c>
      <c r="J107" s="11">
        <v>0.1285089807958</v>
      </c>
      <c r="K107" s="3">
        <v>0.48523757525889999</v>
      </c>
      <c r="L107" s="12">
        <v>0.1285089807958</v>
      </c>
      <c r="M107" s="11">
        <v>0.12801973328749999</v>
      </c>
      <c r="N107" s="3">
        <v>0.4868335820177</v>
      </c>
      <c r="O107" s="12">
        <v>0.12851960222129999</v>
      </c>
      <c r="P107" s="3">
        <v>-2.9610430300000001E-2</v>
      </c>
      <c r="Q107" s="3">
        <v>9.7316481400000002E-2</v>
      </c>
      <c r="R107" s="3">
        <v>5.4928237900000003E-3</v>
      </c>
      <c r="S107" s="3">
        <f t="shared" si="6"/>
        <v>7.3198874890000001E-2</v>
      </c>
      <c r="T107">
        <v>0.17718999999999999</v>
      </c>
      <c r="U107">
        <v>-0.48093000000000002</v>
      </c>
      <c r="V107">
        <v>-0.82623999999999997</v>
      </c>
      <c r="W107" s="27">
        <f t="shared" si="7"/>
        <v>-3.0314032187818141E-3</v>
      </c>
      <c r="AB107" s="11">
        <v>-0.1095407693078</v>
      </c>
      <c r="AC107" s="3">
        <v>2.0408357594910002E-2</v>
      </c>
      <c r="AD107" s="12">
        <v>-0.4128733176112</v>
      </c>
    </row>
    <row r="108" spans="1:30" x14ac:dyDescent="0.2">
      <c r="A108">
        <v>16</v>
      </c>
      <c r="B108" s="20" t="s">
        <v>6</v>
      </c>
      <c r="C108" t="s">
        <v>72</v>
      </c>
      <c r="D108" t="s">
        <v>8</v>
      </c>
      <c r="E108" s="1" t="s">
        <v>62</v>
      </c>
      <c r="F108" s="1" t="s">
        <v>63</v>
      </c>
      <c r="G108" s="11">
        <v>0.12890804619769999</v>
      </c>
      <c r="H108" s="3">
        <v>-0.48391408757499998</v>
      </c>
      <c r="I108" s="12">
        <v>-0.1283548175075</v>
      </c>
      <c r="J108" s="11">
        <v>0.1285089807958</v>
      </c>
      <c r="K108" s="3">
        <v>-0.48523757525889999</v>
      </c>
      <c r="L108" s="12">
        <v>-0.1285089807958</v>
      </c>
      <c r="M108" s="11">
        <v>0.12801973328749999</v>
      </c>
      <c r="N108" s="3">
        <v>-0.4868335820177</v>
      </c>
      <c r="O108" s="12">
        <v>-0.12851960222129999</v>
      </c>
      <c r="P108" s="3">
        <v>-2.9610430300000001E-2</v>
      </c>
      <c r="Q108" s="3">
        <v>-9.7316481400000002E-2</v>
      </c>
      <c r="R108" s="3">
        <v>-5.4928237900000003E-3</v>
      </c>
      <c r="S108" s="3">
        <f t="shared" si="6"/>
        <v>-0.13241973549</v>
      </c>
      <c r="T108">
        <v>0.17718999999999999</v>
      </c>
      <c r="U108">
        <v>0.48093000000000002</v>
      </c>
      <c r="V108">
        <v>0.82623999999999997</v>
      </c>
      <c r="W108" s="27">
        <f t="shared" si="7"/>
        <v>-3.0314032187818141E-3</v>
      </c>
      <c r="AB108" s="11">
        <v>0.1095407693078</v>
      </c>
      <c r="AC108" s="3">
        <v>-2.0408357594910002E-2</v>
      </c>
      <c r="AD108" s="12">
        <v>-0.4128733176112</v>
      </c>
    </row>
    <row r="109" spans="1:30" x14ac:dyDescent="0.2">
      <c r="A109">
        <v>7</v>
      </c>
      <c r="B109" s="20" t="s">
        <v>4</v>
      </c>
      <c r="C109" t="s">
        <v>72</v>
      </c>
      <c r="D109" t="s">
        <v>8</v>
      </c>
      <c r="E109" s="1" t="s">
        <v>59</v>
      </c>
      <c r="F109" s="1" t="s">
        <v>62</v>
      </c>
      <c r="G109" s="11">
        <v>-0.12802046989919999</v>
      </c>
      <c r="H109" s="3">
        <v>-0.1285186253192</v>
      </c>
      <c r="I109" s="12">
        <v>0.48684221514409998</v>
      </c>
      <c r="J109" s="11">
        <v>-0.1285089807958</v>
      </c>
      <c r="K109" s="3">
        <v>-0.1285089807958</v>
      </c>
      <c r="L109" s="12">
        <v>0.48523757525889999</v>
      </c>
      <c r="M109" s="11">
        <v>-0.12890286871439999</v>
      </c>
      <c r="N109" s="3">
        <v>-0.128350207513</v>
      </c>
      <c r="O109" s="12">
        <v>0.48390345437150001</v>
      </c>
      <c r="P109" s="3">
        <v>-2.94132938E-2</v>
      </c>
      <c r="Q109" s="3">
        <v>5.61392687E-3</v>
      </c>
      <c r="R109" s="3">
        <v>-9.7958692400000005E-2</v>
      </c>
      <c r="S109" s="3">
        <f t="shared" si="6"/>
        <v>-0.12175805933</v>
      </c>
      <c r="T109">
        <v>0.17718999999999999</v>
      </c>
      <c r="U109">
        <v>-0.82623999999999997</v>
      </c>
      <c r="V109">
        <v>0.48093000000000002</v>
      </c>
      <c r="W109" s="27">
        <f t="shared" si="7"/>
        <v>-3.0514378421909304E-3</v>
      </c>
      <c r="AB109" s="11">
        <v>0.4128733176112</v>
      </c>
      <c r="AC109" s="3">
        <v>-0.1095407693078</v>
      </c>
      <c r="AD109" s="12">
        <v>-2.0408357594910002E-2</v>
      </c>
    </row>
    <row r="110" spans="1:30" x14ac:dyDescent="0.2">
      <c r="A110">
        <v>9</v>
      </c>
      <c r="B110" s="20" t="s">
        <v>6</v>
      </c>
      <c r="C110" t="s">
        <v>72</v>
      </c>
      <c r="D110" t="s">
        <v>8</v>
      </c>
      <c r="E110" s="1" t="s">
        <v>64</v>
      </c>
      <c r="F110" s="1" t="s">
        <v>62</v>
      </c>
      <c r="G110" s="11">
        <v>-0.12802046989919999</v>
      </c>
      <c r="H110" s="3">
        <v>0.1285186253192</v>
      </c>
      <c r="I110" s="12">
        <v>-0.48684221514409998</v>
      </c>
      <c r="J110" s="11">
        <v>-0.1285089807958</v>
      </c>
      <c r="K110" s="3">
        <v>0.1285089807958</v>
      </c>
      <c r="L110" s="12">
        <v>-0.48523757525889999</v>
      </c>
      <c r="M110" s="11">
        <v>-0.12890286871439999</v>
      </c>
      <c r="N110" s="3">
        <v>0.128350207513</v>
      </c>
      <c r="O110" s="12">
        <v>-0.48390345437150001</v>
      </c>
      <c r="P110" s="3">
        <v>-2.94132938E-2</v>
      </c>
      <c r="Q110" s="3">
        <v>-5.61392687E-3</v>
      </c>
      <c r="R110" s="3">
        <v>9.7958692400000005E-2</v>
      </c>
      <c r="S110" s="3">
        <f t="shared" si="6"/>
        <v>6.2931471730000008E-2</v>
      </c>
      <c r="T110">
        <v>0.17718999999999999</v>
      </c>
      <c r="U110">
        <v>0.82623999999999997</v>
      </c>
      <c r="V110">
        <v>-0.48093000000000002</v>
      </c>
      <c r="W110" s="27">
        <f t="shared" si="7"/>
        <v>-3.0514378421909304E-3</v>
      </c>
      <c r="AB110" s="11">
        <v>-2.0408357594910002E-2</v>
      </c>
      <c r="AC110" s="3">
        <v>0.4128733176112</v>
      </c>
      <c r="AD110" s="12">
        <v>-0.1095407693078</v>
      </c>
    </row>
    <row r="111" spans="1:30" x14ac:dyDescent="0.2">
      <c r="A111">
        <v>12</v>
      </c>
      <c r="B111" s="20" t="s">
        <v>6</v>
      </c>
      <c r="C111" t="s">
        <v>72</v>
      </c>
      <c r="D111" t="s">
        <v>8</v>
      </c>
      <c r="E111" s="1" t="s">
        <v>61</v>
      </c>
      <c r="F111" s="1" t="s">
        <v>63</v>
      </c>
      <c r="G111" s="11">
        <v>-0.12802046989919999</v>
      </c>
      <c r="H111" s="3">
        <v>0.48684221514409998</v>
      </c>
      <c r="I111" s="12">
        <v>-0.1285186253192</v>
      </c>
      <c r="J111" s="11">
        <v>-0.1285089807958</v>
      </c>
      <c r="K111" s="3">
        <v>0.48523757525889999</v>
      </c>
      <c r="L111" s="12">
        <v>-0.1285089807958</v>
      </c>
      <c r="M111" s="11">
        <v>-0.12890286871439999</v>
      </c>
      <c r="N111" s="3">
        <v>0.48390345437150001</v>
      </c>
      <c r="O111" s="12">
        <v>-0.128350207513</v>
      </c>
      <c r="P111" s="3">
        <v>-2.94132938E-2</v>
      </c>
      <c r="Q111" s="3">
        <v>-9.7958692400000005E-2</v>
      </c>
      <c r="R111" s="3">
        <v>5.61392687E-3</v>
      </c>
      <c r="S111" s="3">
        <f t="shared" si="6"/>
        <v>-0.12175805933000002</v>
      </c>
      <c r="T111">
        <v>0.17718999999999999</v>
      </c>
      <c r="U111">
        <v>0.48093000000000002</v>
      </c>
      <c r="V111">
        <v>-0.82623999999999997</v>
      </c>
      <c r="W111" s="27">
        <f t="shared" si="7"/>
        <v>-3.0514378421909304E-3</v>
      </c>
      <c r="AB111" s="11">
        <v>-0.4128733176112</v>
      </c>
      <c r="AC111" s="3">
        <v>0.1095407693078</v>
      </c>
      <c r="AD111" s="12">
        <v>-2.0408357594910002E-2</v>
      </c>
    </row>
    <row r="112" spans="1:30" x14ac:dyDescent="0.2">
      <c r="A112">
        <v>18</v>
      </c>
      <c r="B112" s="20" t="s">
        <v>6</v>
      </c>
      <c r="C112" t="s">
        <v>72</v>
      </c>
      <c r="D112" t="s">
        <v>8</v>
      </c>
      <c r="E112" s="1" t="s">
        <v>60</v>
      </c>
      <c r="F112" s="1" t="s">
        <v>61</v>
      </c>
      <c r="G112" s="11">
        <v>-0.12802046989919999</v>
      </c>
      <c r="H112" s="3">
        <v>-0.48684221514409998</v>
      </c>
      <c r="I112" s="12">
        <v>0.1285186253192</v>
      </c>
      <c r="J112" s="11">
        <v>-0.1285089807958</v>
      </c>
      <c r="K112" s="3">
        <v>-0.48523757525889999</v>
      </c>
      <c r="L112" s="12">
        <v>0.1285089807958</v>
      </c>
      <c r="M112" s="11">
        <v>-0.12890286871439999</v>
      </c>
      <c r="N112" s="3">
        <v>-0.48390345437150001</v>
      </c>
      <c r="O112" s="12">
        <v>0.128350207513</v>
      </c>
      <c r="P112" s="3">
        <v>-2.94132938E-2</v>
      </c>
      <c r="Q112" s="3">
        <v>9.7958692400000005E-2</v>
      </c>
      <c r="R112" s="3">
        <v>-5.61392687E-3</v>
      </c>
      <c r="S112" s="3">
        <f t="shared" si="6"/>
        <v>6.2931471730000008E-2</v>
      </c>
      <c r="T112">
        <v>0.17718999999999999</v>
      </c>
      <c r="U112">
        <v>-0.48093000000000002</v>
      </c>
      <c r="V112">
        <v>0.82623999999999997</v>
      </c>
      <c r="W112" s="27">
        <f t="shared" si="7"/>
        <v>-3.0514378421909304E-3</v>
      </c>
      <c r="AB112" s="11">
        <v>2.0408357594910002E-2</v>
      </c>
      <c r="AC112" s="3">
        <v>0.4128733176112</v>
      </c>
      <c r="AD112" s="12">
        <v>0.1095407693078</v>
      </c>
    </row>
    <row r="113" spans="1:30" x14ac:dyDescent="0.2">
      <c r="A113">
        <v>96</v>
      </c>
      <c r="B113" s="20" t="s">
        <v>6</v>
      </c>
      <c r="C113" t="s">
        <v>74</v>
      </c>
      <c r="D113" t="s">
        <v>9</v>
      </c>
      <c r="E113" s="1" t="s">
        <v>61</v>
      </c>
      <c r="F113" s="1" t="s">
        <v>63</v>
      </c>
      <c r="G113" s="11">
        <v>-8.2187541626890001E-2</v>
      </c>
      <c r="H113" s="3">
        <v>0.43586871960579998</v>
      </c>
      <c r="I113" s="12">
        <v>-8.4599145921980007E-2</v>
      </c>
      <c r="J113" s="11">
        <v>-8.2926839852979994E-2</v>
      </c>
      <c r="K113" s="3">
        <v>0.43417651432080001</v>
      </c>
      <c r="L113" s="12">
        <v>-8.2926839852979994E-2</v>
      </c>
      <c r="M113" s="11">
        <v>-8.3788180922750005E-2</v>
      </c>
      <c r="N113" s="3">
        <v>0.43233117515929997</v>
      </c>
      <c r="O113" s="12">
        <v>-8.1301455594609995E-2</v>
      </c>
      <c r="P113" s="3">
        <v>-5.3354643200000003E-2</v>
      </c>
      <c r="Q113" s="3">
        <v>-0.117918148</v>
      </c>
      <c r="R113" s="3">
        <v>0.109923011</v>
      </c>
      <c r="S113" s="3">
        <f t="shared" si="6"/>
        <v>-6.1349780199999995E-2</v>
      </c>
      <c r="T113">
        <v>2.2000999999999999</v>
      </c>
      <c r="U113">
        <v>-0.80894999999999995</v>
      </c>
      <c r="V113">
        <v>-0.37737999999999999</v>
      </c>
      <c r="W113" s="27">
        <f t="shared" si="7"/>
        <v>-3.4005519242274762E-3</v>
      </c>
      <c r="AB113" s="11">
        <v>0.4128733176112</v>
      </c>
      <c r="AC113" s="3">
        <v>0.1095407693078</v>
      </c>
      <c r="AD113" s="12">
        <v>2.0408357594910002E-2</v>
      </c>
    </row>
    <row r="114" spans="1:30" x14ac:dyDescent="0.2">
      <c r="A114">
        <v>102</v>
      </c>
      <c r="B114" s="20" t="s">
        <v>6</v>
      </c>
      <c r="C114" t="s">
        <v>74</v>
      </c>
      <c r="D114" t="s">
        <v>9</v>
      </c>
      <c r="E114" s="1" t="s">
        <v>60</v>
      </c>
      <c r="F114" s="1" t="s">
        <v>61</v>
      </c>
      <c r="G114" s="11">
        <v>-8.2187541626890001E-2</v>
      </c>
      <c r="H114" s="3">
        <v>-0.43586871960579998</v>
      </c>
      <c r="I114" s="12">
        <v>8.4599145921980007E-2</v>
      </c>
      <c r="J114" s="11">
        <v>-8.2926839852979994E-2</v>
      </c>
      <c r="K114" s="3">
        <v>-0.43417651432080001</v>
      </c>
      <c r="L114" s="12">
        <v>8.2926839852979994E-2</v>
      </c>
      <c r="M114" s="11">
        <v>-8.3788180922750005E-2</v>
      </c>
      <c r="N114" s="3">
        <v>-0.43233117515929997</v>
      </c>
      <c r="O114" s="12">
        <v>8.1301455594609995E-2</v>
      </c>
      <c r="P114" s="3">
        <v>-5.3354643200000003E-2</v>
      </c>
      <c r="Q114" s="3">
        <v>0.117918148</v>
      </c>
      <c r="R114" s="3">
        <v>-0.109923011</v>
      </c>
      <c r="S114" s="3">
        <f t="shared" si="6"/>
        <v>-4.5359506199999997E-2</v>
      </c>
      <c r="T114">
        <v>2.2000999999999999</v>
      </c>
      <c r="U114">
        <v>0.80894999999999995</v>
      </c>
      <c r="V114">
        <v>0.37737999999999999</v>
      </c>
      <c r="W114" s="27">
        <f t="shared" si="7"/>
        <v>-3.4005519242274762E-3</v>
      </c>
      <c r="AB114" s="11">
        <v>2.0408357594910002E-2</v>
      </c>
      <c r="AC114" s="3">
        <v>-0.4128733176112</v>
      </c>
      <c r="AD114" s="12">
        <v>-0.1095407693078</v>
      </c>
    </row>
    <row r="115" spans="1:30" x14ac:dyDescent="0.2">
      <c r="A115">
        <v>91</v>
      </c>
      <c r="B115" s="20" t="s">
        <v>4</v>
      </c>
      <c r="C115" t="s">
        <v>74</v>
      </c>
      <c r="D115" t="s">
        <v>9</v>
      </c>
      <c r="E115" s="1" t="s">
        <v>59</v>
      </c>
      <c r="F115" s="1" t="s">
        <v>62</v>
      </c>
      <c r="G115" s="11">
        <v>-8.2187541626890001E-2</v>
      </c>
      <c r="H115" s="3">
        <v>-8.4599145921980007E-2</v>
      </c>
      <c r="I115" s="12">
        <v>0.43586871960579998</v>
      </c>
      <c r="J115" s="11">
        <v>-8.2926839852979994E-2</v>
      </c>
      <c r="K115" s="3">
        <v>-8.2926839852979994E-2</v>
      </c>
      <c r="L115" s="12">
        <v>0.43417651432080001</v>
      </c>
      <c r="M115" s="11">
        <v>-8.3788180922750005E-2</v>
      </c>
      <c r="N115" s="3">
        <v>-8.1301455594609995E-2</v>
      </c>
      <c r="O115" s="12">
        <v>0.43233117515929997</v>
      </c>
      <c r="P115" s="3">
        <v>-5.3354643200000003E-2</v>
      </c>
      <c r="Q115" s="3">
        <v>0.109923011</v>
      </c>
      <c r="R115" s="3">
        <v>-0.117918148</v>
      </c>
      <c r="S115" s="3">
        <f t="shared" si="6"/>
        <v>-6.1349780200000002E-2</v>
      </c>
      <c r="T115">
        <v>2.2000999999999999</v>
      </c>
      <c r="U115">
        <v>-0.37737999999999999</v>
      </c>
      <c r="V115">
        <v>-0.80894999999999995</v>
      </c>
      <c r="W115" s="27">
        <f t="shared" si="7"/>
        <v>-3.400551924227477E-3</v>
      </c>
      <c r="AB115" s="11">
        <v>-0.4128733176112</v>
      </c>
      <c r="AC115" s="3">
        <v>-0.1095407693078</v>
      </c>
      <c r="AD115" s="12">
        <v>2.0408357594910002E-2</v>
      </c>
    </row>
    <row r="116" spans="1:30" x14ac:dyDescent="0.2">
      <c r="A116">
        <v>93</v>
      </c>
      <c r="B116" s="20" t="s">
        <v>6</v>
      </c>
      <c r="C116" t="s">
        <v>74</v>
      </c>
      <c r="D116" t="s">
        <v>9</v>
      </c>
      <c r="E116" s="1" t="s">
        <v>64</v>
      </c>
      <c r="F116" s="1" t="s">
        <v>62</v>
      </c>
      <c r="G116" s="11">
        <v>-8.2187541626890001E-2</v>
      </c>
      <c r="H116" s="3">
        <v>8.4599145921980007E-2</v>
      </c>
      <c r="I116" s="12">
        <v>-0.43586871960579998</v>
      </c>
      <c r="J116" s="11">
        <v>-8.2926839852979994E-2</v>
      </c>
      <c r="K116" s="3">
        <v>8.2926839852979994E-2</v>
      </c>
      <c r="L116" s="12">
        <v>-0.43417651432080001</v>
      </c>
      <c r="M116" s="11">
        <v>-8.3788180922750005E-2</v>
      </c>
      <c r="N116" s="3">
        <v>8.1301455594609995E-2</v>
      </c>
      <c r="O116" s="12">
        <v>-0.43233117515929997</v>
      </c>
      <c r="P116" s="3">
        <v>-5.3354643200000003E-2</v>
      </c>
      <c r="Q116" s="3">
        <v>-0.109923011</v>
      </c>
      <c r="R116" s="3">
        <v>0.117918148</v>
      </c>
      <c r="S116" s="3">
        <f t="shared" si="6"/>
        <v>-4.535950620000001E-2</v>
      </c>
      <c r="T116">
        <v>2.2000999999999999</v>
      </c>
      <c r="U116">
        <v>0.37737999999999999</v>
      </c>
      <c r="V116">
        <v>0.80894999999999995</v>
      </c>
      <c r="W116" s="27">
        <f t="shared" si="7"/>
        <v>-3.400551924227477E-3</v>
      </c>
      <c r="AB116" s="11">
        <v>-2.0408357594910002E-2</v>
      </c>
      <c r="AC116" s="3">
        <v>-0.4128733176112</v>
      </c>
      <c r="AD116" s="12">
        <v>0.1095407693078</v>
      </c>
    </row>
    <row r="117" spans="1:30" x14ac:dyDescent="0.2">
      <c r="A117">
        <v>92</v>
      </c>
      <c r="B117" s="20" t="s">
        <v>4</v>
      </c>
      <c r="C117" t="s">
        <v>74</v>
      </c>
      <c r="D117" t="s">
        <v>9</v>
      </c>
      <c r="E117" s="1" t="s">
        <v>64</v>
      </c>
      <c r="F117" s="1" t="s">
        <v>61</v>
      </c>
      <c r="G117" s="11">
        <v>8.3799039286999999E-2</v>
      </c>
      <c r="H117" s="3">
        <v>8.1304642183480005E-2</v>
      </c>
      <c r="I117" s="12">
        <v>0.43233841129709999</v>
      </c>
      <c r="J117" s="11">
        <v>8.2926839852979994E-2</v>
      </c>
      <c r="K117" s="3">
        <v>8.2926839852979994E-2</v>
      </c>
      <c r="L117" s="12">
        <v>0.43417651432080001</v>
      </c>
      <c r="M117" s="11">
        <v>8.2186005910910007E-2</v>
      </c>
      <c r="N117" s="3">
        <v>8.4596948203399996E-2</v>
      </c>
      <c r="O117" s="12">
        <v>0.43586349005030001</v>
      </c>
      <c r="P117" s="3">
        <v>-5.3767779199999997E-2</v>
      </c>
      <c r="Q117" s="3">
        <v>0.109743534</v>
      </c>
      <c r="R117" s="3">
        <v>0.117502625</v>
      </c>
      <c r="S117" s="3">
        <f t="shared" si="6"/>
        <v>0.1734783798</v>
      </c>
      <c r="T117">
        <v>2.2000999999999999</v>
      </c>
      <c r="U117">
        <v>-0.37737999999999999</v>
      </c>
      <c r="V117">
        <v>0.80894999999999995</v>
      </c>
      <c r="W117" s="27">
        <f t="shared" si="7"/>
        <v>-3.463622642893393E-3</v>
      </c>
      <c r="AB117" s="11">
        <v>-2.0408357594910002E-2</v>
      </c>
      <c r="AC117" s="3">
        <v>-0.1095407693078</v>
      </c>
      <c r="AD117" s="12">
        <v>0.4128733176112</v>
      </c>
    </row>
    <row r="118" spans="1:30" x14ac:dyDescent="0.2">
      <c r="A118">
        <v>94</v>
      </c>
      <c r="B118" s="20" t="s">
        <v>6</v>
      </c>
      <c r="C118" t="s">
        <v>74</v>
      </c>
      <c r="D118" t="s">
        <v>9</v>
      </c>
      <c r="E118" s="1" t="s">
        <v>59</v>
      </c>
      <c r="F118" s="1" t="s">
        <v>61</v>
      </c>
      <c r="G118" s="11">
        <v>8.3799039286999999E-2</v>
      </c>
      <c r="H118" s="3">
        <v>-8.1304642183480005E-2</v>
      </c>
      <c r="I118" s="12">
        <v>-0.43233841129709999</v>
      </c>
      <c r="J118" s="11">
        <v>8.2926839852979994E-2</v>
      </c>
      <c r="K118" s="3">
        <v>-8.2926839852979994E-2</v>
      </c>
      <c r="L118" s="12">
        <v>-0.43417651432080001</v>
      </c>
      <c r="M118" s="11">
        <v>8.2186005910910007E-2</v>
      </c>
      <c r="N118" s="3">
        <v>-8.4596948203399996E-2</v>
      </c>
      <c r="O118" s="12">
        <v>-0.43586349005030001</v>
      </c>
      <c r="P118" s="3">
        <v>-5.3767779199999997E-2</v>
      </c>
      <c r="Q118" s="3">
        <v>-0.109743534</v>
      </c>
      <c r="R118" s="3">
        <v>-0.117502625</v>
      </c>
      <c r="S118" s="3">
        <f t="shared" si="6"/>
        <v>-0.28101393819999998</v>
      </c>
      <c r="T118">
        <v>2.2000999999999999</v>
      </c>
      <c r="U118">
        <v>0.37737999999999999</v>
      </c>
      <c r="V118">
        <v>-0.80894999999999995</v>
      </c>
      <c r="W118" s="27">
        <f t="shared" si="7"/>
        <v>-3.463622642893393E-3</v>
      </c>
      <c r="AB118" s="11">
        <v>2.0408357594910002E-2</v>
      </c>
      <c r="AC118" s="3">
        <v>0.1095407693078</v>
      </c>
      <c r="AD118" s="12">
        <v>0.4128733176112</v>
      </c>
    </row>
    <row r="119" spans="1:30" x14ac:dyDescent="0.2">
      <c r="A119">
        <v>98</v>
      </c>
      <c r="B119" s="20" t="s">
        <v>6</v>
      </c>
      <c r="C119" t="s">
        <v>74</v>
      </c>
      <c r="D119" t="s">
        <v>9</v>
      </c>
      <c r="E119" s="1" t="s">
        <v>60</v>
      </c>
      <c r="F119" s="1" t="s">
        <v>62</v>
      </c>
      <c r="G119" s="11">
        <v>8.3799039286999999E-2</v>
      </c>
      <c r="H119" s="3">
        <v>0.43233841129709999</v>
      </c>
      <c r="I119" s="12">
        <v>8.1304642183480005E-2</v>
      </c>
      <c r="J119" s="11">
        <v>8.2926839852979994E-2</v>
      </c>
      <c r="K119" s="3">
        <v>0.43417651432080001</v>
      </c>
      <c r="L119" s="12">
        <v>8.2926839852979994E-2</v>
      </c>
      <c r="M119" s="11">
        <v>8.2186005910910007E-2</v>
      </c>
      <c r="N119" s="3">
        <v>0.43586349005030001</v>
      </c>
      <c r="O119" s="12">
        <v>8.4596948203399996E-2</v>
      </c>
      <c r="P119" s="3">
        <v>-5.3767779199999997E-2</v>
      </c>
      <c r="Q119" s="3">
        <v>0.117502625</v>
      </c>
      <c r="R119" s="3">
        <v>0.109743534</v>
      </c>
      <c r="S119" s="3">
        <f t="shared" si="6"/>
        <v>0.1734783798</v>
      </c>
      <c r="T119">
        <v>2.2000999999999999</v>
      </c>
      <c r="U119">
        <v>0.80894999999999995</v>
      </c>
      <c r="V119">
        <v>-0.37737999999999999</v>
      </c>
      <c r="W119" s="27">
        <f t="shared" si="7"/>
        <v>-3.4636226428933939E-3</v>
      </c>
      <c r="AB119" s="11">
        <v>2.0408357594910002E-2</v>
      </c>
      <c r="AC119" s="3">
        <v>-0.1095407693078</v>
      </c>
      <c r="AD119" s="12">
        <v>-0.4128733176112</v>
      </c>
    </row>
    <row r="120" spans="1:30" x14ac:dyDescent="0.2">
      <c r="A120">
        <v>100</v>
      </c>
      <c r="B120" s="20" t="s">
        <v>6</v>
      </c>
      <c r="C120" t="s">
        <v>74</v>
      </c>
      <c r="D120" t="s">
        <v>9</v>
      </c>
      <c r="E120" s="1" t="s">
        <v>62</v>
      </c>
      <c r="F120" s="1" t="s">
        <v>63</v>
      </c>
      <c r="G120" s="11">
        <v>8.3799039286999999E-2</v>
      </c>
      <c r="H120" s="3">
        <v>-0.43233841129709999</v>
      </c>
      <c r="I120" s="12">
        <v>-8.1304642183480005E-2</v>
      </c>
      <c r="J120" s="11">
        <v>8.2926839852979994E-2</v>
      </c>
      <c r="K120" s="3">
        <v>-0.43417651432080001</v>
      </c>
      <c r="L120" s="12">
        <v>-8.2926839852979994E-2</v>
      </c>
      <c r="M120" s="11">
        <v>8.2186005910910007E-2</v>
      </c>
      <c r="N120" s="3">
        <v>-0.43586349005030001</v>
      </c>
      <c r="O120" s="12">
        <v>-8.4596948203399996E-2</v>
      </c>
      <c r="P120" s="3">
        <v>-5.3767779199999997E-2</v>
      </c>
      <c r="Q120" s="3">
        <v>-0.117502625</v>
      </c>
      <c r="R120" s="3">
        <v>-0.109743534</v>
      </c>
      <c r="S120" s="3">
        <f t="shared" si="6"/>
        <v>-0.28101393819999998</v>
      </c>
      <c r="T120">
        <v>2.2000999999999999</v>
      </c>
      <c r="U120">
        <v>-0.80894999999999995</v>
      </c>
      <c r="V120">
        <v>0.37737999999999999</v>
      </c>
      <c r="W120" s="27">
        <f t="shared" si="7"/>
        <v>-3.4636226428933939E-3</v>
      </c>
      <c r="AB120" s="11">
        <v>-2.0408357594910002E-2</v>
      </c>
      <c r="AC120" s="3">
        <v>0.1095407693078</v>
      </c>
      <c r="AD120" s="12">
        <v>-0.4128733176112</v>
      </c>
    </row>
    <row r="121" spans="1:30" x14ac:dyDescent="0.2">
      <c r="A121">
        <v>1</v>
      </c>
      <c r="B121" s="20" t="s">
        <v>4</v>
      </c>
      <c r="C121" t="s">
        <v>78</v>
      </c>
      <c r="D121" t="s">
        <v>7</v>
      </c>
      <c r="E121" s="1"/>
      <c r="F121" s="1"/>
      <c r="G121" s="11">
        <v>-0.4995282254806</v>
      </c>
      <c r="H121" s="3">
        <v>0.25009204683899999</v>
      </c>
      <c r="I121" s="12">
        <v>3.7976604757399999E-3</v>
      </c>
      <c r="J121" s="11">
        <v>-0.5</v>
      </c>
      <c r="K121" s="3">
        <v>0.25</v>
      </c>
      <c r="L121" s="12">
        <v>0</v>
      </c>
      <c r="M121" s="11">
        <f>-1+0.4995287773</f>
        <v>-0.5004712227</v>
      </c>
      <c r="N121" s="3">
        <v>0.25009279344579999</v>
      </c>
      <c r="O121" s="12">
        <v>-3.799630313508E-3</v>
      </c>
      <c r="P121" s="3">
        <v>-3.1433240600000002E-2</v>
      </c>
      <c r="Q121" s="3">
        <v>2.48868933E-5</v>
      </c>
      <c r="R121" s="3">
        <v>-0.25324302599999998</v>
      </c>
      <c r="S121" s="3">
        <f t="shared" si="6"/>
        <v>-0.28465137970669996</v>
      </c>
      <c r="T121">
        <v>1.9432</v>
      </c>
      <c r="U121">
        <v>0</v>
      </c>
      <c r="V121">
        <v>0.15953000000000001</v>
      </c>
      <c r="W121" s="27">
        <f t="shared" si="7"/>
        <v>-5.4363551186262229E-3</v>
      </c>
      <c r="AB121" s="11">
        <v>-0.1095407693078</v>
      </c>
      <c r="AC121" s="3">
        <v>0.4128733176112</v>
      </c>
      <c r="AD121" s="12">
        <v>-2.0408357594910002E-2</v>
      </c>
    </row>
    <row r="122" spans="1:30" x14ac:dyDescent="0.2">
      <c r="A122">
        <v>2</v>
      </c>
      <c r="B122" s="20" t="s">
        <v>6</v>
      </c>
      <c r="C122" t="s">
        <v>78</v>
      </c>
      <c r="D122" t="s">
        <v>7</v>
      </c>
      <c r="E122" s="33"/>
      <c r="F122" s="33"/>
      <c r="G122" s="11">
        <v>4.7177451940430001E-4</v>
      </c>
      <c r="H122" s="3">
        <v>0.24990795316100001</v>
      </c>
      <c r="I122" s="12">
        <f>-1+0.4962023395243</f>
        <v>-0.50379766047569996</v>
      </c>
      <c r="J122" s="11">
        <v>1.827387910721E-20</v>
      </c>
      <c r="K122" s="3">
        <v>0.25</v>
      </c>
      <c r="L122" s="12">
        <v>-0.5</v>
      </c>
      <c r="M122" s="11">
        <v>-4.7122269999480001E-4</v>
      </c>
      <c r="N122" s="3">
        <v>0.24990720655420001</v>
      </c>
      <c r="O122" s="12">
        <v>-0.4962003696865</v>
      </c>
      <c r="P122" s="3">
        <v>-3.1433240600000002E-2</v>
      </c>
      <c r="Q122" s="3">
        <v>-2.48868933E-5</v>
      </c>
      <c r="R122" s="3">
        <v>0.25324302599999998</v>
      </c>
      <c r="S122" s="3">
        <f t="shared" si="6"/>
        <v>0.22178489850669997</v>
      </c>
      <c r="T122">
        <v>1.9432</v>
      </c>
      <c r="U122">
        <v>0</v>
      </c>
      <c r="V122">
        <v>-0.15953000000000001</v>
      </c>
      <c r="W122" s="27">
        <f t="shared" si="7"/>
        <v>-5.4363551186262229E-3</v>
      </c>
      <c r="AB122" s="11">
        <v>0.4128733176112</v>
      </c>
      <c r="AC122" s="3">
        <v>-2.0408357594910002E-2</v>
      </c>
      <c r="AD122" s="12">
        <v>-0.1095407693078</v>
      </c>
    </row>
    <row r="123" spans="1:30" x14ac:dyDescent="0.2">
      <c r="A123">
        <v>3</v>
      </c>
      <c r="B123" s="20" t="s">
        <v>6</v>
      </c>
      <c r="C123" t="s">
        <v>78</v>
      </c>
      <c r="D123" t="s">
        <v>7</v>
      </c>
      <c r="E123" s="1"/>
      <c r="F123" s="1"/>
      <c r="G123" s="11">
        <v>4.7177451940419999E-4</v>
      </c>
      <c r="H123" s="3">
        <f>-1+0.4962023395243</f>
        <v>-0.50379766047569996</v>
      </c>
      <c r="I123" s="12">
        <v>0.24990795316100001</v>
      </c>
      <c r="J123" s="11">
        <v>1.827387910721E-20</v>
      </c>
      <c r="K123" s="3">
        <v>-0.5</v>
      </c>
      <c r="L123" s="12">
        <v>0.25</v>
      </c>
      <c r="M123" s="11">
        <v>-4.7122269999480001E-4</v>
      </c>
      <c r="N123" s="3">
        <v>-0.4962003696865</v>
      </c>
      <c r="O123" s="12">
        <v>0.24990720655420001</v>
      </c>
      <c r="P123" s="3">
        <v>-3.1433240600000002E-2</v>
      </c>
      <c r="Q123" s="3">
        <v>0.25324302599999998</v>
      </c>
      <c r="R123" s="3">
        <v>-2.48868933E-5</v>
      </c>
      <c r="S123" s="3">
        <f t="shared" si="6"/>
        <v>0.2217848985067</v>
      </c>
      <c r="T123">
        <v>1.9432</v>
      </c>
      <c r="U123">
        <v>-0.15953000000000001</v>
      </c>
      <c r="V123">
        <v>0</v>
      </c>
      <c r="W123" s="27">
        <f t="shared" si="7"/>
        <v>-5.4363551186262229E-3</v>
      </c>
      <c r="AB123" s="11">
        <v>0.1095407693078</v>
      </c>
      <c r="AC123" s="3">
        <v>-0.4128733176112</v>
      </c>
      <c r="AD123" s="12">
        <v>-2.0408357594910002E-2</v>
      </c>
    </row>
    <row r="124" spans="1:30" x14ac:dyDescent="0.2">
      <c r="A124" s="20">
        <v>6</v>
      </c>
      <c r="B124" s="20" t="s">
        <v>6</v>
      </c>
      <c r="C124" t="s">
        <v>78</v>
      </c>
      <c r="D124" t="s">
        <v>7</v>
      </c>
      <c r="E124" s="1"/>
      <c r="F124" s="1"/>
      <c r="G124" s="11">
        <v>-0.4995282254806</v>
      </c>
      <c r="H124" s="3">
        <v>3.7976604757399999E-3</v>
      </c>
      <c r="I124" s="12">
        <v>0.25009204683899999</v>
      </c>
      <c r="J124" s="11">
        <v>-0.5</v>
      </c>
      <c r="K124" s="3">
        <v>1.827387910721E-20</v>
      </c>
      <c r="L124" s="12">
        <v>0.25</v>
      </c>
      <c r="M124" s="11">
        <f>-1+0.4995287773</f>
        <v>-0.5004712227</v>
      </c>
      <c r="N124" s="3">
        <v>-3.799630313508E-3</v>
      </c>
      <c r="O124" s="12">
        <v>0.25009279344579999</v>
      </c>
      <c r="P124" s="3">
        <v>-3.1433240600000002E-2</v>
      </c>
      <c r="Q124" s="3">
        <v>-0.25324302599999998</v>
      </c>
      <c r="R124" s="3">
        <v>2.48868933E-5</v>
      </c>
      <c r="S124" s="3">
        <f t="shared" si="6"/>
        <v>-0.28465137970670001</v>
      </c>
      <c r="T124">
        <v>1.9432</v>
      </c>
      <c r="U124">
        <v>0.15953000000000001</v>
      </c>
      <c r="V124">
        <v>0</v>
      </c>
      <c r="W124" s="27">
        <f t="shared" si="7"/>
        <v>-5.4363551186262229E-3</v>
      </c>
      <c r="AB124" s="11">
        <v>0.4128733176112</v>
      </c>
      <c r="AC124" s="3">
        <v>2.0408357594910002E-2</v>
      </c>
      <c r="AD124" s="12">
        <v>0.1095407693078</v>
      </c>
    </row>
    <row r="125" spans="1:30" x14ac:dyDescent="0.2">
      <c r="A125">
        <v>97</v>
      </c>
      <c r="B125" s="20" t="s">
        <v>4</v>
      </c>
      <c r="C125" t="s">
        <v>74</v>
      </c>
      <c r="D125" t="s">
        <v>9</v>
      </c>
      <c r="E125" s="1" t="s">
        <v>59</v>
      </c>
      <c r="F125" s="1" t="s">
        <v>60</v>
      </c>
      <c r="G125" s="11">
        <v>-0.43450305467110001</v>
      </c>
      <c r="H125" s="3">
        <v>8.1550354513779996E-2</v>
      </c>
      <c r="I125" s="12">
        <v>-8.1550354513779996E-2</v>
      </c>
      <c r="J125" s="11">
        <v>-0.43417651432080001</v>
      </c>
      <c r="K125" s="3">
        <v>8.2926839852979994E-2</v>
      </c>
      <c r="L125" s="12">
        <v>-8.2926839852979994E-2</v>
      </c>
      <c r="M125" s="11">
        <v>-0.43369795844039999</v>
      </c>
      <c r="N125" s="3">
        <v>8.453280308128E-2</v>
      </c>
      <c r="O125" s="12">
        <v>-8.453280308128E-2</v>
      </c>
      <c r="P125" s="3">
        <v>2.6836540999999998E-2</v>
      </c>
      <c r="Q125" s="3">
        <v>9.9414952299999998E-2</v>
      </c>
      <c r="R125" s="3">
        <v>-9.9414952299999998E-2</v>
      </c>
      <c r="S125" s="3">
        <f t="shared" si="6"/>
        <v>2.6836540999999992E-2</v>
      </c>
      <c r="T125">
        <v>1.0510999999999999</v>
      </c>
      <c r="U125">
        <v>-0.78541000000000005</v>
      </c>
      <c r="V125">
        <v>0.78541000000000005</v>
      </c>
      <c r="W125" s="27">
        <f t="shared" si="7"/>
        <v>-6.8545822405041978E-3</v>
      </c>
      <c r="AB125" s="11">
        <v>0.1095407693078</v>
      </c>
      <c r="AC125" s="3">
        <v>0.4128733176112</v>
      </c>
      <c r="AD125" s="12">
        <v>2.0408357594910002E-2</v>
      </c>
    </row>
    <row r="126" spans="1:30" x14ac:dyDescent="0.2">
      <c r="A126">
        <v>101</v>
      </c>
      <c r="B126" s="20" t="s">
        <v>6</v>
      </c>
      <c r="C126" t="s">
        <v>74</v>
      </c>
      <c r="D126" t="s">
        <v>9</v>
      </c>
      <c r="E126" s="1" t="s">
        <v>64</v>
      </c>
      <c r="F126" s="1" t="s">
        <v>63</v>
      </c>
      <c r="G126" s="11">
        <v>-0.43450305467110001</v>
      </c>
      <c r="H126" s="3">
        <v>-8.1550354513779996E-2</v>
      </c>
      <c r="I126" s="12">
        <v>8.1550354513779996E-2</v>
      </c>
      <c r="J126" s="11">
        <v>-0.43417651432080001</v>
      </c>
      <c r="K126" s="3">
        <v>-8.2926839852979994E-2</v>
      </c>
      <c r="L126" s="12">
        <v>8.2926839852979994E-2</v>
      </c>
      <c r="M126" s="11">
        <v>-0.43369795844039999</v>
      </c>
      <c r="N126" s="3">
        <v>-8.453280308128E-2</v>
      </c>
      <c r="O126" s="12">
        <v>8.453280308128E-2</v>
      </c>
      <c r="P126" s="3">
        <v>2.6836540999999998E-2</v>
      </c>
      <c r="Q126" s="3">
        <v>-9.9414952299999998E-2</v>
      </c>
      <c r="R126" s="3">
        <v>9.9414952299999998E-2</v>
      </c>
      <c r="S126" s="3">
        <f t="shared" si="6"/>
        <v>2.6836540999999992E-2</v>
      </c>
      <c r="T126">
        <v>1.0510999999999999</v>
      </c>
      <c r="U126">
        <v>0.78541000000000005</v>
      </c>
      <c r="V126">
        <v>-0.78541000000000005</v>
      </c>
      <c r="W126" s="27">
        <f t="shared" si="7"/>
        <v>-6.8545822405041978E-3</v>
      </c>
      <c r="AB126" s="11">
        <v>-0.4128733176112</v>
      </c>
      <c r="AC126" s="3">
        <v>2.0408357594910002E-2</v>
      </c>
      <c r="AD126" s="12">
        <v>-0.1095407693078</v>
      </c>
    </row>
    <row r="127" spans="1:30" x14ac:dyDescent="0.2">
      <c r="A127">
        <v>95</v>
      </c>
      <c r="B127" s="20" t="s">
        <v>4</v>
      </c>
      <c r="C127" t="s">
        <v>74</v>
      </c>
      <c r="D127" t="s">
        <v>9</v>
      </c>
      <c r="E127" s="1" t="s">
        <v>64</v>
      </c>
      <c r="F127" s="1" t="s">
        <v>60</v>
      </c>
      <c r="G127" s="11">
        <v>0.4337069548859</v>
      </c>
      <c r="H127" s="3">
        <v>-8.4528677326109997E-2</v>
      </c>
      <c r="I127" s="12">
        <v>-8.4528677326109997E-2</v>
      </c>
      <c r="J127" s="11">
        <v>0.43417651432080001</v>
      </c>
      <c r="K127" s="3">
        <v>-8.2926839852979994E-2</v>
      </c>
      <c r="L127" s="12">
        <v>-8.2926839852979994E-2</v>
      </c>
      <c r="M127" s="11">
        <v>0.43449274108899999</v>
      </c>
      <c r="N127" s="3">
        <v>-8.1546534784479999E-2</v>
      </c>
      <c r="O127" s="12">
        <v>-8.1546534784479999E-2</v>
      </c>
      <c r="P127" s="3">
        <v>2.61928734E-2</v>
      </c>
      <c r="Q127" s="3">
        <v>9.9404751400000005E-2</v>
      </c>
      <c r="R127" s="3">
        <v>9.9404751400000005E-2</v>
      </c>
      <c r="S127" s="3">
        <f t="shared" si="6"/>
        <v>0.22500237620000002</v>
      </c>
      <c r="T127">
        <v>1.0510999999999999</v>
      </c>
      <c r="U127">
        <v>-0.78541000000000005</v>
      </c>
      <c r="V127">
        <v>-0.78541000000000005</v>
      </c>
      <c r="W127" s="27">
        <f t="shared" si="7"/>
        <v>-6.8899672532938003E-3</v>
      </c>
      <c r="AB127" s="11">
        <v>-0.1095407693078</v>
      </c>
      <c r="AC127" s="3">
        <v>-0.4128733176112</v>
      </c>
      <c r="AD127" s="12">
        <v>2.0408357594910002E-2</v>
      </c>
    </row>
    <row r="128" spans="1:30" ht="17" thickBot="1" x14ac:dyDescent="0.25">
      <c r="A128">
        <v>99</v>
      </c>
      <c r="B128" s="20" t="s">
        <v>6</v>
      </c>
      <c r="C128" t="s">
        <v>74</v>
      </c>
      <c r="D128" t="s">
        <v>9</v>
      </c>
      <c r="E128" s="33" t="s">
        <v>59</v>
      </c>
      <c r="F128" s="33" t="s">
        <v>63</v>
      </c>
      <c r="G128" s="13">
        <v>0.4337069548859</v>
      </c>
      <c r="H128" s="14">
        <v>8.4528677326109997E-2</v>
      </c>
      <c r="I128" s="15">
        <v>8.4528677326109997E-2</v>
      </c>
      <c r="J128" s="13">
        <v>0.43417651432080001</v>
      </c>
      <c r="K128" s="14">
        <v>8.2926839852979994E-2</v>
      </c>
      <c r="L128" s="15">
        <v>8.2926839852979994E-2</v>
      </c>
      <c r="M128" s="13">
        <v>0.43449274108899999</v>
      </c>
      <c r="N128" s="14">
        <v>8.1546534784479999E-2</v>
      </c>
      <c r="O128" s="15">
        <v>8.1546534784479999E-2</v>
      </c>
      <c r="P128" s="3">
        <v>2.61928734E-2</v>
      </c>
      <c r="Q128" s="3">
        <v>-9.9404751400000005E-2</v>
      </c>
      <c r="R128" s="3">
        <v>-9.9404751400000005E-2</v>
      </c>
      <c r="S128" s="3">
        <f t="shared" si="6"/>
        <v>-0.1726166294</v>
      </c>
      <c r="T128">
        <v>1.0510999999999999</v>
      </c>
      <c r="U128">
        <v>0.78541000000000005</v>
      </c>
      <c r="V128">
        <v>0.78541000000000005</v>
      </c>
      <c r="W128" s="27">
        <f t="shared" si="7"/>
        <v>-6.8899672532938003E-3</v>
      </c>
      <c r="AB128" s="13">
        <v>-0.4128733176112</v>
      </c>
      <c r="AC128" s="14">
        <v>-2.0408357594910002E-2</v>
      </c>
      <c r="AD128" s="15">
        <v>0.1095407693078</v>
      </c>
    </row>
  </sheetData>
  <autoFilter ref="A2:W2" xr:uid="{3B9A9FC9-B2FC-E346-B4D0-0BE136CD15D8}">
    <sortState xmlns:xlrd2="http://schemas.microsoft.com/office/spreadsheetml/2017/richdata2" ref="A3:W128">
      <sortCondition descending="1" ref="W2:W128"/>
    </sortState>
  </autoFilter>
  <sortState xmlns:xlrd2="http://schemas.microsoft.com/office/spreadsheetml/2017/richdata2" ref="A3:W128">
    <sortCondition descending="1" ref="W3:W128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E8F32-4CCF-0C47-8571-AB49D8CC307D}">
  <dimension ref="A1:AD128"/>
  <sheetViews>
    <sheetView zoomScale="125" zoomScaleNormal="100" workbookViewId="0">
      <pane xSplit="4" ySplit="2" topLeftCell="E3" activePane="bottomRight" state="frozen"/>
      <selection pane="topRight" activeCell="D1" sqref="D1"/>
      <selection pane="bottomLeft" activeCell="A3" sqref="A3"/>
      <selection pane="bottomRight" activeCell="K15" sqref="K15"/>
    </sheetView>
  </sheetViews>
  <sheetFormatPr baseColWidth="10" defaultRowHeight="16" x14ac:dyDescent="0.2"/>
  <cols>
    <col min="5" max="6" width="5.5" customWidth="1"/>
    <col min="20" max="22" width="10.83203125" style="3"/>
    <col min="23" max="23" width="13" bestFit="1" customWidth="1"/>
    <col min="25" max="25" width="12.33203125" bestFit="1" customWidth="1"/>
    <col min="27" max="27" width="12.33203125" bestFit="1" customWidth="1"/>
  </cols>
  <sheetData>
    <row r="1" spans="1:30" ht="17" thickBot="1" x14ac:dyDescent="0.25">
      <c r="G1" s="20" t="s">
        <v>10</v>
      </c>
      <c r="H1" s="20"/>
      <c r="I1" s="20"/>
      <c r="J1" s="20" t="s">
        <v>0</v>
      </c>
      <c r="K1" s="20"/>
      <c r="L1" s="20"/>
      <c r="M1" s="20" t="s">
        <v>11</v>
      </c>
      <c r="N1" s="20"/>
      <c r="O1" s="20"/>
      <c r="P1" s="4"/>
      <c r="Q1" s="4"/>
      <c r="R1" s="4"/>
      <c r="T1" s="2" t="s">
        <v>82</v>
      </c>
      <c r="W1" s="51" t="s">
        <v>81</v>
      </c>
      <c r="Y1">
        <f>(1.60218*POWER(10,-19)*$AA$4*POWER(10,-10))/(POWER(($AA$4*POWER(10,-10)),3))</f>
        <v>4.8760965803747905E-2</v>
      </c>
    </row>
    <row r="2" spans="1:30" s="2" customFormat="1" ht="17" thickBot="1" x14ac:dyDescent="0.25">
      <c r="A2" s="2" t="s">
        <v>1</v>
      </c>
      <c r="B2" s="2" t="s">
        <v>2</v>
      </c>
      <c r="C2" s="2" t="s">
        <v>79</v>
      </c>
      <c r="D2" s="2" t="s">
        <v>3</v>
      </c>
      <c r="E2" s="2" t="s">
        <v>35</v>
      </c>
      <c r="F2" s="2" t="s">
        <v>34</v>
      </c>
      <c r="G2" s="5" t="s">
        <v>12</v>
      </c>
      <c r="H2" s="6" t="s">
        <v>13</v>
      </c>
      <c r="I2" s="7" t="s">
        <v>14</v>
      </c>
      <c r="J2" s="5" t="s">
        <v>15</v>
      </c>
      <c r="K2" s="6" t="s">
        <v>16</v>
      </c>
      <c r="L2" s="7" t="s">
        <v>17</v>
      </c>
      <c r="M2" s="5" t="s">
        <v>18</v>
      </c>
      <c r="N2" s="6" t="s">
        <v>19</v>
      </c>
      <c r="O2" s="6" t="s">
        <v>20</v>
      </c>
      <c r="P2" s="38" t="s">
        <v>21</v>
      </c>
      <c r="Q2" s="39" t="s">
        <v>22</v>
      </c>
      <c r="R2" s="40" t="s">
        <v>23</v>
      </c>
      <c r="S2" s="41" t="s">
        <v>24</v>
      </c>
      <c r="T2" s="42" t="s">
        <v>28</v>
      </c>
      <c r="U2" s="42" t="s">
        <v>29</v>
      </c>
      <c r="V2" s="42" t="s">
        <v>30</v>
      </c>
      <c r="W2" s="43" t="s">
        <v>31</v>
      </c>
      <c r="AB2" s="19" t="s">
        <v>44</v>
      </c>
      <c r="AC2" s="19" t="s">
        <v>45</v>
      </c>
      <c r="AD2" s="19" t="s">
        <v>46</v>
      </c>
    </row>
    <row r="3" spans="1:30" x14ac:dyDescent="0.2">
      <c r="A3">
        <v>1</v>
      </c>
      <c r="B3" s="49" t="s">
        <v>4</v>
      </c>
      <c r="C3" t="s">
        <v>72</v>
      </c>
      <c r="D3" t="s">
        <v>8</v>
      </c>
      <c r="E3" s="1" t="s">
        <v>66</v>
      </c>
      <c r="F3" s="1" t="s">
        <v>68</v>
      </c>
      <c r="G3" s="50">
        <v>6.0247636745790001E-3</v>
      </c>
      <c r="H3" s="50">
        <v>-0.36740778874680002</v>
      </c>
      <c r="I3" s="50">
        <v>0.36740778874680002</v>
      </c>
      <c r="J3" s="50">
        <v>6.7094023520000001E-3</v>
      </c>
      <c r="K3" s="50">
        <v>-0.36471627675200002</v>
      </c>
      <c r="L3" s="50">
        <v>0.36471627675200002</v>
      </c>
      <c r="M3" s="50">
        <v>6.8356085387929998E-3</v>
      </c>
      <c r="N3" s="50">
        <v>-0.36194853658769999</v>
      </c>
      <c r="O3" s="50">
        <v>0.36194853658769999</v>
      </c>
      <c r="P3" s="37">
        <v>2.7028162099999999E-2</v>
      </c>
      <c r="Q3" s="37">
        <v>0.18197507199999999</v>
      </c>
      <c r="R3" s="37">
        <v>-0.18197507199999999</v>
      </c>
      <c r="S3" s="3">
        <f t="shared" ref="S3:S34" si="0">P3+Q3+R3</f>
        <v>2.7028162100000003E-2</v>
      </c>
      <c r="T3">
        <v>-0.40739999999999998</v>
      </c>
      <c r="U3">
        <v>0.48637000000000002</v>
      </c>
      <c r="V3">
        <v>-0.48637000000000002</v>
      </c>
      <c r="W3" s="27">
        <f>((P3*T3)+(Q3*U3)+(R3*V3))*$AA$5</f>
        <v>8.0944743250702493E-3</v>
      </c>
      <c r="Y3" t="s">
        <v>84</v>
      </c>
      <c r="Z3" s="29" t="s">
        <v>32</v>
      </c>
      <c r="AA3" s="30">
        <f>SUM(W3:W128)</f>
        <v>4.7917827243389235E-2</v>
      </c>
      <c r="AB3" s="37">
        <v>6.7094023520069997E-3</v>
      </c>
      <c r="AC3" s="37">
        <v>-0.36471627675200002</v>
      </c>
      <c r="AD3" s="37">
        <v>0.36471627675200002</v>
      </c>
    </row>
    <row r="4" spans="1:30" x14ac:dyDescent="0.2">
      <c r="A4">
        <v>3</v>
      </c>
      <c r="B4" s="49" t="s">
        <v>6</v>
      </c>
      <c r="C4" t="s">
        <v>72</v>
      </c>
      <c r="D4" t="s">
        <v>8</v>
      </c>
      <c r="E4" s="1" t="s">
        <v>71</v>
      </c>
      <c r="F4" s="1" t="s">
        <v>70</v>
      </c>
      <c r="G4" s="50">
        <v>6.0247636745790001E-3</v>
      </c>
      <c r="H4" s="50">
        <v>0.36740778874680002</v>
      </c>
      <c r="I4" s="50">
        <v>-0.36740778874680002</v>
      </c>
      <c r="J4" s="50">
        <v>6.7094023520000001E-3</v>
      </c>
      <c r="K4" s="50">
        <v>0.36471627675200002</v>
      </c>
      <c r="L4" s="50">
        <v>-0.36471627675200002</v>
      </c>
      <c r="M4" s="50">
        <v>6.8356085387929998E-3</v>
      </c>
      <c r="N4" s="50">
        <v>0.36194853658769999</v>
      </c>
      <c r="O4" s="50">
        <v>-0.36194853658769999</v>
      </c>
      <c r="P4" s="37">
        <v>2.7028162099999999E-2</v>
      </c>
      <c r="Q4" s="37">
        <v>-0.18197507199999999</v>
      </c>
      <c r="R4" s="37">
        <v>0.18197507199999999</v>
      </c>
      <c r="S4" s="3">
        <f t="shared" si="0"/>
        <v>2.7028162100000003E-2</v>
      </c>
      <c r="T4">
        <v>-0.40739999999999998</v>
      </c>
      <c r="U4">
        <v>-0.48637000000000002</v>
      </c>
      <c r="V4">
        <v>0.48637000000000002</v>
      </c>
      <c r="W4" s="27">
        <f t="shared" ref="W4:W34" si="1">((P4*T4)+(Q4*U4)+(R4*V4))*$AA$5</f>
        <v>8.0944743250702493E-3</v>
      </c>
      <c r="Z4" t="s">
        <v>83</v>
      </c>
      <c r="AA4">
        <v>18.12673157</v>
      </c>
      <c r="AB4" s="37">
        <v>-6.7094023520069997E-3</v>
      </c>
      <c r="AC4" s="37">
        <v>0.36471627675200002</v>
      </c>
      <c r="AD4" s="37">
        <v>0.36471627675200002</v>
      </c>
    </row>
    <row r="5" spans="1:30" x14ac:dyDescent="0.2">
      <c r="A5">
        <v>2</v>
      </c>
      <c r="B5" s="49" t="s">
        <v>6</v>
      </c>
      <c r="C5" t="s">
        <v>72</v>
      </c>
      <c r="D5" t="s">
        <v>8</v>
      </c>
      <c r="E5" s="1" t="s">
        <v>66</v>
      </c>
      <c r="F5" s="1" t="s">
        <v>70</v>
      </c>
      <c r="G5" s="50">
        <v>-6.8366692561659999E-3</v>
      </c>
      <c r="H5" s="50">
        <v>0.36194847444630002</v>
      </c>
      <c r="I5" s="50">
        <v>0.36194847444630002</v>
      </c>
      <c r="J5" s="50">
        <v>-6.7094023520000001E-3</v>
      </c>
      <c r="K5" s="50">
        <v>0.36471627675200002</v>
      </c>
      <c r="L5" s="50">
        <v>0.36471627675200002</v>
      </c>
      <c r="M5" s="50">
        <v>-6.0099109663870002E-3</v>
      </c>
      <c r="N5" s="50">
        <v>0.36740763773640001</v>
      </c>
      <c r="O5" s="50">
        <v>0.36740763773640001</v>
      </c>
      <c r="P5" s="37">
        <v>2.75586097E-2</v>
      </c>
      <c r="Q5" s="37">
        <v>0.18197210999999999</v>
      </c>
      <c r="R5" s="37">
        <v>0.18197210999999999</v>
      </c>
      <c r="S5" s="3">
        <f t="shared" si="0"/>
        <v>0.39150282969999994</v>
      </c>
      <c r="T5">
        <v>-0.40739999999999998</v>
      </c>
      <c r="U5">
        <v>0.48637000000000002</v>
      </c>
      <c r="V5">
        <v>0.48637000000000002</v>
      </c>
      <c r="W5" s="27">
        <f t="shared" si="1"/>
        <v>8.0837963753211985E-3</v>
      </c>
      <c r="Z5" t="s">
        <v>43</v>
      </c>
      <c r="AA5">
        <f>(1.60218*POWER(10,-19)*$AA$4*POWER(10,-10))/(POWER(($AA$4*POWER(10,-10)),3))</f>
        <v>4.8760965803747905E-2</v>
      </c>
      <c r="AB5" s="37">
        <v>6.7094023520069997E-3</v>
      </c>
      <c r="AC5" s="37">
        <v>0.36471627675200002</v>
      </c>
      <c r="AD5" s="37">
        <v>-0.36471627675200002</v>
      </c>
    </row>
    <row r="6" spans="1:30" x14ac:dyDescent="0.2">
      <c r="A6">
        <v>4</v>
      </c>
      <c r="B6" s="49" t="s">
        <v>6</v>
      </c>
      <c r="C6" t="s">
        <v>72</v>
      </c>
      <c r="D6" t="s">
        <v>8</v>
      </c>
      <c r="E6" s="1" t="s">
        <v>71</v>
      </c>
      <c r="F6" s="1" t="s">
        <v>68</v>
      </c>
      <c r="G6" s="50">
        <v>-6.8366692561659999E-3</v>
      </c>
      <c r="H6" s="50">
        <v>-0.36194847444630002</v>
      </c>
      <c r="I6" s="50">
        <v>-0.36194847444630002</v>
      </c>
      <c r="J6" s="50">
        <v>-6.7094023520000001E-3</v>
      </c>
      <c r="K6" s="50">
        <v>-0.36471627675200002</v>
      </c>
      <c r="L6" s="50">
        <v>-0.36471627675200002</v>
      </c>
      <c r="M6" s="50">
        <v>-6.0099109663870002E-3</v>
      </c>
      <c r="N6" s="50">
        <v>-0.36740763773640001</v>
      </c>
      <c r="O6" s="50">
        <v>-0.36740763773640001</v>
      </c>
      <c r="P6" s="37">
        <v>2.75586097E-2</v>
      </c>
      <c r="Q6" s="37">
        <v>-0.18197210999999999</v>
      </c>
      <c r="R6" s="37">
        <v>-0.18197210999999999</v>
      </c>
      <c r="S6" s="3">
        <f t="shared" si="0"/>
        <v>-0.33638561030000003</v>
      </c>
      <c r="T6">
        <v>-0.40739999999999998</v>
      </c>
      <c r="U6">
        <v>-0.48637000000000002</v>
      </c>
      <c r="V6">
        <v>-0.48637000000000002</v>
      </c>
      <c r="W6" s="27">
        <f t="shared" si="1"/>
        <v>8.0837963753211985E-3</v>
      </c>
      <c r="AB6" s="37">
        <v>-6.7094023520069997E-3</v>
      </c>
      <c r="AC6" s="37">
        <v>-0.36471627675200002</v>
      </c>
      <c r="AD6" s="37">
        <v>-0.36471627675200002</v>
      </c>
    </row>
    <row r="7" spans="1:30" x14ac:dyDescent="0.2">
      <c r="A7">
        <v>39</v>
      </c>
      <c r="B7" s="49" t="s">
        <v>6</v>
      </c>
      <c r="C7" t="s">
        <v>78</v>
      </c>
      <c r="D7" t="s">
        <v>25</v>
      </c>
      <c r="E7" s="1"/>
      <c r="F7" s="1"/>
      <c r="G7" s="50">
        <v>0.24937399830699999</v>
      </c>
      <c r="H7" s="50">
        <v>1.208352155182E-16</v>
      </c>
      <c r="I7" s="50">
        <v>0.5</v>
      </c>
      <c r="J7" s="50">
        <v>0.25</v>
      </c>
      <c r="K7" s="50">
        <v>0</v>
      </c>
      <c r="L7" s="50">
        <v>0.5</v>
      </c>
      <c r="M7" s="50">
        <v>0.25062186457090002</v>
      </c>
      <c r="N7" s="50">
        <v>1.6105734932799999E-16</v>
      </c>
      <c r="O7" s="50">
        <v>0.5</v>
      </c>
      <c r="P7" s="37">
        <v>4.1595542100000001E-2</v>
      </c>
      <c r="Q7" s="37">
        <v>1.34073779E-15</v>
      </c>
      <c r="R7" s="37">
        <v>0</v>
      </c>
      <c r="S7" s="3">
        <f t="shared" si="0"/>
        <v>4.159554210000134E-2</v>
      </c>
      <c r="T7">
        <v>2.5398999999999998</v>
      </c>
      <c r="U7">
        <v>0</v>
      </c>
      <c r="V7">
        <v>0</v>
      </c>
      <c r="W7" s="27">
        <f t="shared" si="1"/>
        <v>5.1515237431726058E-3</v>
      </c>
      <c r="AB7" s="37">
        <v>0.36471627675200002</v>
      </c>
      <c r="AC7" s="37">
        <v>6.7094023520069997E-3</v>
      </c>
      <c r="AD7" s="37">
        <v>-0.36471627675200002</v>
      </c>
    </row>
    <row r="8" spans="1:30" x14ac:dyDescent="0.2">
      <c r="A8">
        <v>41</v>
      </c>
      <c r="B8" s="49" t="s">
        <v>6</v>
      </c>
      <c r="C8" t="s">
        <v>78</v>
      </c>
      <c r="D8" t="s">
        <v>25</v>
      </c>
      <c r="E8" s="1"/>
      <c r="F8" s="1"/>
      <c r="G8" s="50">
        <v>0.24937399830699999</v>
      </c>
      <c r="H8" s="50">
        <v>-0.5</v>
      </c>
      <c r="I8" s="50">
        <v>1.7144608465629999E-17</v>
      </c>
      <c r="J8" s="50">
        <v>0.25</v>
      </c>
      <c r="K8" s="50">
        <v>0.5</v>
      </c>
      <c r="L8" s="50">
        <v>-3.1409196586140003E-17</v>
      </c>
      <c r="M8" s="50">
        <v>0.25062186457090002</v>
      </c>
      <c r="N8" s="50">
        <v>-0.5</v>
      </c>
      <c r="O8" s="50">
        <v>3.8134434219300003E-18</v>
      </c>
      <c r="P8" s="37">
        <v>4.1595542100000001E-2</v>
      </c>
      <c r="Q8" s="37">
        <v>0</v>
      </c>
      <c r="R8" s="37">
        <v>-4.4437216800000002E-16</v>
      </c>
      <c r="S8" s="3">
        <f t="shared" si="0"/>
        <v>4.1595542099999556E-2</v>
      </c>
      <c r="T8">
        <v>2.5398999999999998</v>
      </c>
      <c r="U8">
        <v>0</v>
      </c>
      <c r="V8">
        <v>0</v>
      </c>
      <c r="W8" s="27">
        <f t="shared" si="1"/>
        <v>5.1515237431726058E-3</v>
      </c>
      <c r="AB8" s="37">
        <v>-0.36471627675200002</v>
      </c>
      <c r="AC8" s="37">
        <v>0.36471627675200002</v>
      </c>
      <c r="AD8" s="37">
        <v>6.7094023520069997E-3</v>
      </c>
    </row>
    <row r="9" spans="1:30" x14ac:dyDescent="0.2">
      <c r="A9">
        <v>19</v>
      </c>
      <c r="B9" s="49" t="s">
        <v>6</v>
      </c>
      <c r="C9" t="s">
        <v>73</v>
      </c>
      <c r="D9" t="s">
        <v>8</v>
      </c>
      <c r="E9" s="1" t="s">
        <v>66</v>
      </c>
      <c r="F9" s="1" t="s">
        <v>69</v>
      </c>
      <c r="G9" s="50">
        <v>-0.27455848033070002</v>
      </c>
      <c r="H9" s="50">
        <v>5.7995840023189998E-2</v>
      </c>
      <c r="I9" s="50">
        <v>-0.32634266860049999</v>
      </c>
      <c r="J9" s="50">
        <v>-0.273774167111</v>
      </c>
      <c r="K9" s="50">
        <v>5.7860088992999999E-2</v>
      </c>
      <c r="L9" s="50">
        <v>-0.32819658178099997</v>
      </c>
      <c r="M9" s="50">
        <v>-0.27346202807449999</v>
      </c>
      <c r="N9" s="50">
        <v>5.9031327062550001E-2</v>
      </c>
      <c r="O9" s="50">
        <v>-0.33048179754110002</v>
      </c>
      <c r="P9" s="37">
        <v>3.6548408499999997E-2</v>
      </c>
      <c r="Q9" s="37">
        <v>3.4516234600000001E-2</v>
      </c>
      <c r="R9" s="37">
        <v>-0.137970965</v>
      </c>
      <c r="S9" s="3">
        <f t="shared" si="0"/>
        <v>-6.690632190000001E-2</v>
      </c>
      <c r="T9">
        <v>0.19803999999999999</v>
      </c>
      <c r="U9">
        <v>-0.23466999999999999</v>
      </c>
      <c r="V9">
        <v>-0.62629999999999997</v>
      </c>
      <c r="W9" s="27">
        <f t="shared" si="1"/>
        <v>4.1714683167262965E-3</v>
      </c>
      <c r="Y9" t="s">
        <v>65</v>
      </c>
      <c r="AB9" s="37">
        <v>-0.36471627675200002</v>
      </c>
      <c r="AC9" s="37">
        <v>-6.7094023520069997E-3</v>
      </c>
      <c r="AD9" s="37">
        <v>-0.36471627675200002</v>
      </c>
    </row>
    <row r="10" spans="1:30" x14ac:dyDescent="0.2">
      <c r="A10">
        <v>23</v>
      </c>
      <c r="B10" s="49" t="s">
        <v>6</v>
      </c>
      <c r="C10" t="s">
        <v>73</v>
      </c>
      <c r="D10" t="s">
        <v>8</v>
      </c>
      <c r="E10" s="1" t="s">
        <v>71</v>
      </c>
      <c r="F10" s="1" t="s">
        <v>69</v>
      </c>
      <c r="G10" s="50">
        <v>-0.27455848033070002</v>
      </c>
      <c r="H10" s="50">
        <v>-5.7995840023189998E-2</v>
      </c>
      <c r="I10" s="50">
        <v>0.32634266860049999</v>
      </c>
      <c r="J10" s="50">
        <v>-0.273774167111</v>
      </c>
      <c r="K10" s="50">
        <v>-5.7860088992999999E-2</v>
      </c>
      <c r="L10" s="50">
        <v>0.32819658178099997</v>
      </c>
      <c r="M10" s="50">
        <v>-0.27346202807449999</v>
      </c>
      <c r="N10" s="50">
        <v>-5.9031327062550001E-2</v>
      </c>
      <c r="O10" s="50">
        <v>0.33048179754110002</v>
      </c>
      <c r="P10" s="37">
        <v>3.6548408499999997E-2</v>
      </c>
      <c r="Q10" s="37">
        <v>-3.4516234600000001E-2</v>
      </c>
      <c r="R10" s="37">
        <v>0.137970965</v>
      </c>
      <c r="S10" s="3">
        <f t="shared" si="0"/>
        <v>0.14000313889999999</v>
      </c>
      <c r="T10">
        <v>0.19803999999999999</v>
      </c>
      <c r="U10">
        <v>0.23466999999999999</v>
      </c>
      <c r="V10">
        <v>0.62629999999999997</v>
      </c>
      <c r="W10" s="27">
        <f t="shared" si="1"/>
        <v>4.1714683167262965E-3</v>
      </c>
      <c r="AB10" s="37">
        <v>0.36471627675200002</v>
      </c>
      <c r="AC10" s="37">
        <v>0.36471627675200002</v>
      </c>
      <c r="AD10" s="37">
        <v>-6.7094023520069997E-3</v>
      </c>
    </row>
    <row r="11" spans="1:30" x14ac:dyDescent="0.2">
      <c r="A11">
        <v>34</v>
      </c>
      <c r="B11" s="49" t="s">
        <v>6</v>
      </c>
      <c r="C11" t="s">
        <v>73</v>
      </c>
      <c r="D11" t="s">
        <v>8</v>
      </c>
      <c r="E11" s="1" t="s">
        <v>67</v>
      </c>
      <c r="F11" s="1" t="s">
        <v>68</v>
      </c>
      <c r="G11" s="50">
        <v>-0.27455848033070002</v>
      </c>
      <c r="H11" s="50">
        <v>0.32634266860049999</v>
      </c>
      <c r="I11" s="50">
        <v>-5.7995840023189998E-2</v>
      </c>
      <c r="J11" s="50">
        <v>-0.273774167111</v>
      </c>
      <c r="K11" s="50">
        <v>0.32819658178099997</v>
      </c>
      <c r="L11" s="50">
        <v>-5.7860088992999999E-2</v>
      </c>
      <c r="M11" s="50">
        <v>-0.27346202807449999</v>
      </c>
      <c r="N11" s="50">
        <v>0.33048179754110002</v>
      </c>
      <c r="O11" s="50">
        <v>-5.9031327062550001E-2</v>
      </c>
      <c r="P11" s="37">
        <v>3.6548408499999997E-2</v>
      </c>
      <c r="Q11" s="37">
        <v>0.137970965</v>
      </c>
      <c r="R11" s="37">
        <v>-3.4516234600000001E-2</v>
      </c>
      <c r="S11" s="3">
        <f t="shared" si="0"/>
        <v>0.14000313889999999</v>
      </c>
      <c r="T11">
        <v>0.19803999999999999</v>
      </c>
      <c r="U11">
        <v>0.62629999999999997</v>
      </c>
      <c r="V11">
        <v>0.23466999999999999</v>
      </c>
      <c r="W11" s="27">
        <f t="shared" si="1"/>
        <v>4.1714683167262965E-3</v>
      </c>
      <c r="AB11" s="37">
        <v>0.36471627675200002</v>
      </c>
      <c r="AC11" s="37">
        <v>-6.7094023520069997E-3</v>
      </c>
      <c r="AD11" s="37">
        <v>0.36471627675200002</v>
      </c>
    </row>
    <row r="12" spans="1:30" x14ac:dyDescent="0.2">
      <c r="A12">
        <v>36</v>
      </c>
      <c r="B12" s="49" t="s">
        <v>6</v>
      </c>
      <c r="C12" t="s">
        <v>73</v>
      </c>
      <c r="D12" t="s">
        <v>8</v>
      </c>
      <c r="E12" s="1" t="s">
        <v>67</v>
      </c>
      <c r="F12" s="1" t="s">
        <v>70</v>
      </c>
      <c r="G12" s="50">
        <v>-0.27455848033070002</v>
      </c>
      <c r="H12" s="50">
        <v>-0.32634266860049999</v>
      </c>
      <c r="I12" s="50">
        <v>5.7995840023189998E-2</v>
      </c>
      <c r="J12" s="50">
        <v>-0.273774167111</v>
      </c>
      <c r="K12" s="50">
        <v>-0.32819658178099997</v>
      </c>
      <c r="L12" s="50">
        <v>5.7860088992999999E-2</v>
      </c>
      <c r="M12" s="50">
        <v>-0.27346202807449999</v>
      </c>
      <c r="N12" s="50">
        <v>-0.33048179754110002</v>
      </c>
      <c r="O12" s="50">
        <v>5.9031327062550001E-2</v>
      </c>
      <c r="P12" s="37">
        <v>3.6548408499999997E-2</v>
      </c>
      <c r="Q12" s="37">
        <v>-0.137970965</v>
      </c>
      <c r="R12" s="37">
        <v>3.4516234600000001E-2</v>
      </c>
      <c r="S12" s="3">
        <f t="shared" si="0"/>
        <v>-6.690632190000001E-2</v>
      </c>
      <c r="T12">
        <v>0.19803999999999999</v>
      </c>
      <c r="U12">
        <v>-0.62629999999999997</v>
      </c>
      <c r="V12">
        <v>-0.23466999999999999</v>
      </c>
      <c r="W12" s="27">
        <f t="shared" si="1"/>
        <v>4.1714683167262965E-3</v>
      </c>
      <c r="AB12" s="37">
        <v>0.36471627675200002</v>
      </c>
      <c r="AC12" s="37">
        <v>-0.36471627675200002</v>
      </c>
      <c r="AD12" s="37">
        <v>6.7094023520069997E-3</v>
      </c>
    </row>
    <row r="13" spans="1:30" x14ac:dyDescent="0.2">
      <c r="A13">
        <v>30</v>
      </c>
      <c r="B13" s="49" t="s">
        <v>6</v>
      </c>
      <c r="C13" t="s">
        <v>73</v>
      </c>
      <c r="D13" t="s">
        <v>8</v>
      </c>
      <c r="E13" s="1" t="s">
        <v>69</v>
      </c>
      <c r="F13" s="1" t="s">
        <v>70</v>
      </c>
      <c r="G13" s="50">
        <v>0.27345549117119999</v>
      </c>
      <c r="H13" s="50">
        <v>-0.33048169424770002</v>
      </c>
      <c r="I13" s="50">
        <v>-5.903135047679E-2</v>
      </c>
      <c r="J13" s="50">
        <v>0.273774167111</v>
      </c>
      <c r="K13" s="50">
        <v>-0.32819658178099997</v>
      </c>
      <c r="L13" s="50">
        <v>-5.7860088992999999E-2</v>
      </c>
      <c r="M13" s="50">
        <v>0.27454495706420001</v>
      </c>
      <c r="N13" s="50">
        <v>-0.32633875515580002</v>
      </c>
      <c r="O13" s="50">
        <v>-5.7990954608720002E-2</v>
      </c>
      <c r="P13" s="37">
        <v>3.6315529800000003E-2</v>
      </c>
      <c r="Q13" s="37">
        <v>0.13809796999999999</v>
      </c>
      <c r="R13" s="37">
        <v>3.4679862300000003E-2</v>
      </c>
      <c r="S13" s="3">
        <f t="shared" si="0"/>
        <v>0.20909336209999999</v>
      </c>
      <c r="T13">
        <v>0.19803999999999999</v>
      </c>
      <c r="U13">
        <v>0.62629999999999997</v>
      </c>
      <c r="V13">
        <v>-0.23466999999999999</v>
      </c>
      <c r="W13" s="27">
        <f t="shared" si="1"/>
        <v>4.1712257514689519E-3</v>
      </c>
      <c r="AB13" s="37">
        <v>-0.36471627675200002</v>
      </c>
      <c r="AC13" s="37">
        <v>6.7094023520069997E-3</v>
      </c>
      <c r="AD13" s="37">
        <v>0.36471627675200002</v>
      </c>
    </row>
    <row r="14" spans="1:30" x14ac:dyDescent="0.2">
      <c r="A14">
        <v>32</v>
      </c>
      <c r="B14" s="49" t="s">
        <v>6</v>
      </c>
      <c r="C14" t="s">
        <v>73</v>
      </c>
      <c r="D14" t="s">
        <v>8</v>
      </c>
      <c r="E14" s="1" t="s">
        <v>68</v>
      </c>
      <c r="F14" s="1" t="s">
        <v>69</v>
      </c>
      <c r="G14" s="50">
        <v>0.27345549117119999</v>
      </c>
      <c r="H14" s="50">
        <v>0.33048169424770002</v>
      </c>
      <c r="I14" s="50">
        <v>5.903135047679E-2</v>
      </c>
      <c r="J14" s="50">
        <v>0.273774167111</v>
      </c>
      <c r="K14" s="50">
        <v>0.32819658178099997</v>
      </c>
      <c r="L14" s="50">
        <v>5.7860088992999999E-2</v>
      </c>
      <c r="M14" s="50">
        <v>0.27454495706420001</v>
      </c>
      <c r="N14" s="50">
        <v>0.32633875515580002</v>
      </c>
      <c r="O14" s="50">
        <v>5.7990954608720002E-2</v>
      </c>
      <c r="P14" s="37">
        <v>3.6315529800000003E-2</v>
      </c>
      <c r="Q14" s="37">
        <v>-0.13809796999999999</v>
      </c>
      <c r="R14" s="37">
        <v>-3.4679862300000003E-2</v>
      </c>
      <c r="S14" s="3">
        <f t="shared" si="0"/>
        <v>-0.13646230249999999</v>
      </c>
      <c r="T14">
        <v>0.19803999999999999</v>
      </c>
      <c r="U14">
        <v>-0.62629999999999997</v>
      </c>
      <c r="V14">
        <v>0.23466999999999999</v>
      </c>
      <c r="W14" s="27">
        <f t="shared" si="1"/>
        <v>4.1712257514689519E-3</v>
      </c>
      <c r="AB14" s="37">
        <v>-0.36471627675200002</v>
      </c>
      <c r="AC14" s="37">
        <v>-0.36471627675200002</v>
      </c>
      <c r="AD14" s="37">
        <v>-6.7094023520069997E-3</v>
      </c>
    </row>
    <row r="15" spans="1:30" x14ac:dyDescent="0.2">
      <c r="A15">
        <v>17</v>
      </c>
      <c r="B15" s="49" t="s">
        <v>6</v>
      </c>
      <c r="C15" t="s">
        <v>73</v>
      </c>
      <c r="D15" t="s">
        <v>8</v>
      </c>
      <c r="E15" s="1" t="s">
        <v>66</v>
      </c>
      <c r="F15" s="1" t="s">
        <v>67</v>
      </c>
      <c r="G15" s="50">
        <v>0.27345549117119999</v>
      </c>
      <c r="H15" s="50">
        <v>-5.903135047679E-2</v>
      </c>
      <c r="I15" s="50">
        <v>-0.33048169424770002</v>
      </c>
      <c r="J15" s="50">
        <v>0.273774167111</v>
      </c>
      <c r="K15" s="50">
        <v>-5.7860088992999999E-2</v>
      </c>
      <c r="L15" s="50">
        <v>-0.32819658178099997</v>
      </c>
      <c r="M15" s="50">
        <v>0.27454495706420001</v>
      </c>
      <c r="N15" s="50">
        <v>-5.7990954608720002E-2</v>
      </c>
      <c r="O15" s="50">
        <v>-0.32633875515580002</v>
      </c>
      <c r="P15" s="37">
        <v>3.6315529800000003E-2</v>
      </c>
      <c r="Q15" s="37">
        <v>3.4679862300000003E-2</v>
      </c>
      <c r="R15" s="37">
        <v>0.13809796999999999</v>
      </c>
      <c r="S15" s="3">
        <f t="shared" si="0"/>
        <v>0.20909336209999999</v>
      </c>
      <c r="T15">
        <v>0.19803999999999999</v>
      </c>
      <c r="U15">
        <v>-0.23466999999999999</v>
      </c>
      <c r="V15">
        <v>0.62629999999999997</v>
      </c>
      <c r="W15" s="27">
        <f t="shared" si="1"/>
        <v>4.1712257514689511E-3</v>
      </c>
      <c r="AB15" s="37">
        <v>-5.786008899299E-2</v>
      </c>
      <c r="AC15" s="37">
        <v>-0.32819658178099997</v>
      </c>
      <c r="AD15" s="37">
        <v>0.273774167111</v>
      </c>
    </row>
    <row r="16" spans="1:30" x14ac:dyDescent="0.2">
      <c r="A16">
        <v>21</v>
      </c>
      <c r="B16" s="49" t="s">
        <v>6</v>
      </c>
      <c r="C16" t="s">
        <v>73</v>
      </c>
      <c r="D16" t="s">
        <v>8</v>
      </c>
      <c r="E16" s="1" t="s">
        <v>71</v>
      </c>
      <c r="F16" s="1" t="s">
        <v>67</v>
      </c>
      <c r="G16" s="50">
        <v>0.27345549117119999</v>
      </c>
      <c r="H16" s="50">
        <v>5.903135047679E-2</v>
      </c>
      <c r="I16" s="50">
        <v>0.33048169424770002</v>
      </c>
      <c r="J16" s="50">
        <v>0.273774167111</v>
      </c>
      <c r="K16" s="50">
        <v>5.7860088992999999E-2</v>
      </c>
      <c r="L16" s="50">
        <v>0.32819658178099997</v>
      </c>
      <c r="M16" s="50">
        <v>0.27454495706420001</v>
      </c>
      <c r="N16" s="50">
        <v>5.7990954608720002E-2</v>
      </c>
      <c r="O16" s="50">
        <v>0.32633875515580002</v>
      </c>
      <c r="P16" s="37">
        <v>3.6315529800000003E-2</v>
      </c>
      <c r="Q16" s="37">
        <v>-3.4679862300000003E-2</v>
      </c>
      <c r="R16" s="37">
        <v>-0.13809796999999999</v>
      </c>
      <c r="S16" s="3">
        <f t="shared" si="0"/>
        <v>-0.13646230249999999</v>
      </c>
      <c r="T16">
        <v>0.19803999999999999</v>
      </c>
      <c r="U16">
        <v>0.23466999999999999</v>
      </c>
      <c r="V16">
        <v>-0.62629999999999997</v>
      </c>
      <c r="W16" s="27">
        <f t="shared" si="1"/>
        <v>4.1712257514689511E-3</v>
      </c>
      <c r="AB16" s="37">
        <v>5.786008899299E-2</v>
      </c>
      <c r="AC16" s="37">
        <v>0.32819658178099997</v>
      </c>
      <c r="AD16" s="37">
        <v>0.273774167111</v>
      </c>
    </row>
    <row r="17" spans="1:30" x14ac:dyDescent="0.2">
      <c r="A17">
        <v>107</v>
      </c>
      <c r="B17" s="49" t="s">
        <v>6</v>
      </c>
      <c r="C17" t="s">
        <v>75</v>
      </c>
      <c r="D17" t="s">
        <v>26</v>
      </c>
      <c r="E17" s="1" t="s">
        <v>66</v>
      </c>
      <c r="F17" s="1" t="s">
        <v>67</v>
      </c>
      <c r="G17" s="50">
        <v>-3.080182435556E-2</v>
      </c>
      <c r="H17" s="50">
        <v>-0.42742236482930002</v>
      </c>
      <c r="I17" s="50">
        <v>0.118046567134</v>
      </c>
      <c r="J17" s="50">
        <v>-3.1661518655999997E-2</v>
      </c>
      <c r="K17" s="50">
        <v>-0.42448743956399998</v>
      </c>
      <c r="L17" s="50">
        <v>0.116595014968</v>
      </c>
      <c r="M17" s="50">
        <v>-3.2820530266770002E-2</v>
      </c>
      <c r="N17" s="50">
        <v>-0.4215058012731</v>
      </c>
      <c r="O17" s="50">
        <v>0.1151653924295</v>
      </c>
      <c r="P17" s="37">
        <v>-6.7290196999999996E-2</v>
      </c>
      <c r="Q17" s="37">
        <v>0.19721878500000001</v>
      </c>
      <c r="R17" s="37">
        <v>-9.6039156799999997E-2</v>
      </c>
      <c r="S17" s="3">
        <f t="shared" si="0"/>
        <v>3.3889431200000014E-2</v>
      </c>
      <c r="T17">
        <v>-1.6926000000000001</v>
      </c>
      <c r="U17">
        <v>-0.45244000000000001</v>
      </c>
      <c r="V17">
        <v>-0.51756000000000002</v>
      </c>
      <c r="W17" s="27">
        <f t="shared" si="1"/>
        <v>3.626438180547505E-3</v>
      </c>
      <c r="AB17" s="37">
        <v>-5.786008899299E-2</v>
      </c>
      <c r="AC17" s="37">
        <v>0.32819658178099997</v>
      </c>
      <c r="AD17" s="37">
        <v>-0.273774167111</v>
      </c>
    </row>
    <row r="18" spans="1:30" x14ac:dyDescent="0.2">
      <c r="A18">
        <v>111</v>
      </c>
      <c r="B18" s="49" t="s">
        <v>6</v>
      </c>
      <c r="C18" t="s">
        <v>75</v>
      </c>
      <c r="D18" t="s">
        <v>26</v>
      </c>
      <c r="E18" s="1" t="s">
        <v>71</v>
      </c>
      <c r="F18" s="1" t="s">
        <v>67</v>
      </c>
      <c r="G18" s="50">
        <v>-3.080182435556E-2</v>
      </c>
      <c r="H18" s="50">
        <v>0.42742236482930002</v>
      </c>
      <c r="I18" s="50">
        <v>-0.118046567134</v>
      </c>
      <c r="J18" s="50">
        <v>-3.1661518655999997E-2</v>
      </c>
      <c r="K18" s="50">
        <v>0.42448743956399998</v>
      </c>
      <c r="L18" s="50">
        <v>-0.116595014968</v>
      </c>
      <c r="M18" s="50">
        <v>-3.2820530266770002E-2</v>
      </c>
      <c r="N18" s="50">
        <v>0.4215058012731</v>
      </c>
      <c r="O18" s="50">
        <v>-0.1151653924295</v>
      </c>
      <c r="P18" s="37">
        <v>-6.7290196999999996E-2</v>
      </c>
      <c r="Q18" s="37">
        <v>-0.19721878500000001</v>
      </c>
      <c r="R18" s="37">
        <v>9.6039156799999997E-2</v>
      </c>
      <c r="S18" s="3">
        <f t="shared" si="0"/>
        <v>-0.16846982520000001</v>
      </c>
      <c r="T18">
        <v>-1.6926000000000001</v>
      </c>
      <c r="U18">
        <v>0.45244000000000001</v>
      </c>
      <c r="V18">
        <v>0.51756000000000002</v>
      </c>
      <c r="W18" s="27">
        <f t="shared" si="1"/>
        <v>3.626438180547505E-3</v>
      </c>
      <c r="AB18" s="37">
        <v>5.786008899299E-2</v>
      </c>
      <c r="AC18" s="37">
        <v>-0.32819658178099997</v>
      </c>
      <c r="AD18" s="37">
        <v>-0.273774167111</v>
      </c>
    </row>
    <row r="19" spans="1:30" x14ac:dyDescent="0.2">
      <c r="A19">
        <v>120</v>
      </c>
      <c r="B19" s="49" t="s">
        <v>6</v>
      </c>
      <c r="C19" t="s">
        <v>75</v>
      </c>
      <c r="D19" t="s">
        <v>26</v>
      </c>
      <c r="E19" s="1" t="s">
        <v>69</v>
      </c>
      <c r="F19" s="1" t="s">
        <v>70</v>
      </c>
      <c r="G19" s="50">
        <v>-3.080182435556E-2</v>
      </c>
      <c r="H19" s="50">
        <v>0.118046567134</v>
      </c>
      <c r="I19" s="50">
        <v>-0.42742236482930002</v>
      </c>
      <c r="J19" s="50">
        <v>-3.1661518655999997E-2</v>
      </c>
      <c r="K19" s="50">
        <v>0.116595014968</v>
      </c>
      <c r="L19" s="50">
        <v>-0.42448743956399998</v>
      </c>
      <c r="M19" s="50">
        <v>-3.2820530266770002E-2</v>
      </c>
      <c r="N19" s="50">
        <v>0.1151653924295</v>
      </c>
      <c r="O19" s="50">
        <v>-0.4215058012731</v>
      </c>
      <c r="P19" s="37">
        <v>-6.7290196999999996E-2</v>
      </c>
      <c r="Q19" s="37">
        <v>-9.6039156799999997E-2</v>
      </c>
      <c r="R19" s="37">
        <v>0.19721878500000001</v>
      </c>
      <c r="S19" s="3">
        <f t="shared" si="0"/>
        <v>3.3889431200000014E-2</v>
      </c>
      <c r="T19">
        <v>-1.6926000000000001</v>
      </c>
      <c r="U19">
        <v>-0.51756000000000002</v>
      </c>
      <c r="V19">
        <v>-0.45244000000000001</v>
      </c>
      <c r="W19" s="27">
        <f t="shared" si="1"/>
        <v>3.626438180547505E-3</v>
      </c>
      <c r="AB19" s="37">
        <v>0.273774167111</v>
      </c>
      <c r="AC19" s="37">
        <v>-5.786008899299E-2</v>
      </c>
      <c r="AD19" s="37">
        <v>-0.32819658178099997</v>
      </c>
    </row>
    <row r="20" spans="1:30" x14ac:dyDescent="0.2">
      <c r="A20">
        <v>122</v>
      </c>
      <c r="B20" s="49" t="s">
        <v>6</v>
      </c>
      <c r="C20" t="s">
        <v>75</v>
      </c>
      <c r="D20" t="s">
        <v>26</v>
      </c>
      <c r="E20" s="1" t="s">
        <v>68</v>
      </c>
      <c r="F20" s="1" t="s">
        <v>69</v>
      </c>
      <c r="G20" s="50">
        <v>-3.080182435556E-2</v>
      </c>
      <c r="H20" s="50">
        <v>-0.118046567134</v>
      </c>
      <c r="I20" s="50">
        <v>0.42742236482930002</v>
      </c>
      <c r="J20" s="50">
        <v>-3.1661518655999997E-2</v>
      </c>
      <c r="K20" s="50">
        <v>-0.116595014968</v>
      </c>
      <c r="L20" s="50">
        <v>0.42448743956399998</v>
      </c>
      <c r="M20" s="50">
        <v>-3.2820530266770002E-2</v>
      </c>
      <c r="N20" s="50">
        <v>-0.1151653924295</v>
      </c>
      <c r="O20" s="50">
        <v>0.4215058012731</v>
      </c>
      <c r="P20" s="37">
        <v>-6.7290196999999996E-2</v>
      </c>
      <c r="Q20" s="37">
        <v>9.6039156799999997E-2</v>
      </c>
      <c r="R20" s="37">
        <v>-0.19721878500000001</v>
      </c>
      <c r="S20" s="3">
        <f t="shared" si="0"/>
        <v>-0.16846982520000001</v>
      </c>
      <c r="T20">
        <v>-1.6926000000000001</v>
      </c>
      <c r="U20">
        <v>0.51756000000000002</v>
      </c>
      <c r="V20">
        <v>0.45244000000000001</v>
      </c>
      <c r="W20" s="27">
        <f t="shared" si="1"/>
        <v>3.626438180547505E-3</v>
      </c>
      <c r="AB20" s="37">
        <v>-0.32819658178099997</v>
      </c>
      <c r="AC20" s="37">
        <v>0.273774167111</v>
      </c>
      <c r="AD20" s="37">
        <v>-5.786008899299E-2</v>
      </c>
    </row>
    <row r="21" spans="1:30" x14ac:dyDescent="0.2">
      <c r="A21">
        <v>109</v>
      </c>
      <c r="B21" s="49" t="s">
        <v>6</v>
      </c>
      <c r="C21" t="s">
        <v>75</v>
      </c>
      <c r="D21" t="s">
        <v>26</v>
      </c>
      <c r="E21" s="1" t="s">
        <v>66</v>
      </c>
      <c r="F21" s="1" t="s">
        <v>69</v>
      </c>
      <c r="G21" s="50">
        <v>3.2811413159020003E-2</v>
      </c>
      <c r="H21" s="50">
        <v>0.42150450375479998</v>
      </c>
      <c r="I21" s="50">
        <v>0.1151633487194</v>
      </c>
      <c r="J21" s="50">
        <v>3.1661518655999997E-2</v>
      </c>
      <c r="K21" s="50">
        <v>0.42448743956399998</v>
      </c>
      <c r="L21" s="50">
        <v>0.116595014968</v>
      </c>
      <c r="M21" s="50">
        <v>3.0792511760229999E-2</v>
      </c>
      <c r="N21" s="50">
        <v>0.42742685945839998</v>
      </c>
      <c r="O21" s="50">
        <v>0.1180455304121</v>
      </c>
      <c r="P21" s="37">
        <v>-6.7296713300000005E-2</v>
      </c>
      <c r="Q21" s="37">
        <v>0.197411857</v>
      </c>
      <c r="R21" s="37">
        <v>9.6072723099999993E-2</v>
      </c>
      <c r="S21" s="3">
        <f t="shared" si="0"/>
        <v>0.22618786679999997</v>
      </c>
      <c r="T21">
        <v>-1.6926000000000001</v>
      </c>
      <c r="U21">
        <v>-0.45244000000000001</v>
      </c>
      <c r="V21">
        <v>0.51756000000000002</v>
      </c>
      <c r="W21" s="27">
        <f t="shared" si="1"/>
        <v>3.6235636517841611E-3</v>
      </c>
      <c r="AB21" s="37">
        <v>-0.273774167111</v>
      </c>
      <c r="AC21" s="37">
        <v>5.786008899299E-2</v>
      </c>
      <c r="AD21" s="37">
        <v>-0.32819658178099997</v>
      </c>
    </row>
    <row r="22" spans="1:30" x14ac:dyDescent="0.2">
      <c r="A22">
        <v>113</v>
      </c>
      <c r="B22" s="49" t="s">
        <v>6</v>
      </c>
      <c r="C22" t="s">
        <v>75</v>
      </c>
      <c r="D22" t="s">
        <v>26</v>
      </c>
      <c r="E22" s="1" t="s">
        <v>71</v>
      </c>
      <c r="F22" s="1" t="s">
        <v>69</v>
      </c>
      <c r="G22" s="50">
        <v>3.2811413159020003E-2</v>
      </c>
      <c r="H22" s="50">
        <v>-0.42150450375479998</v>
      </c>
      <c r="I22" s="50">
        <v>-0.1151633487194</v>
      </c>
      <c r="J22" s="50">
        <v>3.1661518655999997E-2</v>
      </c>
      <c r="K22" s="50">
        <v>-0.42448743956399998</v>
      </c>
      <c r="L22" s="50">
        <v>-0.116595014968</v>
      </c>
      <c r="M22" s="50">
        <v>3.0792511760229999E-2</v>
      </c>
      <c r="N22" s="50">
        <v>-0.42742685945839998</v>
      </c>
      <c r="O22" s="50">
        <v>-0.1180455304121</v>
      </c>
      <c r="P22" s="37">
        <v>-6.7296713300000005E-2</v>
      </c>
      <c r="Q22" s="37">
        <v>-0.197411857</v>
      </c>
      <c r="R22" s="37">
        <v>-9.6072723099999993E-2</v>
      </c>
      <c r="S22" s="3">
        <f t="shared" si="0"/>
        <v>-0.36078129339999998</v>
      </c>
      <c r="T22">
        <v>-1.6926000000000001</v>
      </c>
      <c r="U22">
        <v>0.45244000000000001</v>
      </c>
      <c r="V22">
        <v>-0.51756000000000002</v>
      </c>
      <c r="W22" s="27">
        <f t="shared" si="1"/>
        <v>3.6235636517841611E-3</v>
      </c>
      <c r="AB22" s="37">
        <v>0.32819658178099997</v>
      </c>
      <c r="AC22" s="37">
        <v>0.273774167111</v>
      </c>
      <c r="AD22" s="37">
        <v>5.786008899299E-2</v>
      </c>
    </row>
    <row r="23" spans="1:30" x14ac:dyDescent="0.2">
      <c r="A23">
        <v>124</v>
      </c>
      <c r="B23" s="49" t="s">
        <v>6</v>
      </c>
      <c r="C23" t="s">
        <v>75</v>
      </c>
      <c r="D23" t="s">
        <v>26</v>
      </c>
      <c r="E23" s="1" t="s">
        <v>67</v>
      </c>
      <c r="F23" s="1" t="s">
        <v>68</v>
      </c>
      <c r="G23" s="50">
        <v>3.2811413159020003E-2</v>
      </c>
      <c r="H23" s="50">
        <v>-0.1151633487194</v>
      </c>
      <c r="I23" s="50">
        <v>-0.42150450375479998</v>
      </c>
      <c r="J23" s="50">
        <v>3.1661518655999997E-2</v>
      </c>
      <c r="K23" s="50">
        <v>-0.116595014968</v>
      </c>
      <c r="L23" s="50">
        <v>-0.42448743956399998</v>
      </c>
      <c r="M23" s="50">
        <v>3.0792511760229999E-2</v>
      </c>
      <c r="N23" s="50">
        <v>-0.1180455304121</v>
      </c>
      <c r="O23" s="50">
        <v>-0.42742685945839998</v>
      </c>
      <c r="P23" s="37">
        <v>-6.7296713300000005E-2</v>
      </c>
      <c r="Q23" s="37">
        <v>-9.6072723099999993E-2</v>
      </c>
      <c r="R23" s="37">
        <v>-0.197411857</v>
      </c>
      <c r="S23" s="3">
        <f t="shared" si="0"/>
        <v>-0.36078129339999998</v>
      </c>
      <c r="T23">
        <v>-1.6926000000000001</v>
      </c>
      <c r="U23">
        <v>-0.51756000000000002</v>
      </c>
      <c r="V23">
        <v>0.45244000000000001</v>
      </c>
      <c r="W23" s="27">
        <f t="shared" si="1"/>
        <v>3.6235636517841611E-3</v>
      </c>
      <c r="AB23" s="37">
        <v>0.273774167111</v>
      </c>
      <c r="AC23" s="37">
        <v>5.786008899299E-2</v>
      </c>
      <c r="AD23" s="37">
        <v>0.32819658178099997</v>
      </c>
    </row>
    <row r="24" spans="1:30" x14ac:dyDescent="0.2">
      <c r="A24">
        <v>126</v>
      </c>
      <c r="B24" s="49" t="s">
        <v>6</v>
      </c>
      <c r="C24" t="s">
        <v>75</v>
      </c>
      <c r="D24" t="s">
        <v>26</v>
      </c>
      <c r="E24" s="1" t="s">
        <v>67</v>
      </c>
      <c r="F24" s="1" t="s">
        <v>70</v>
      </c>
      <c r="G24" s="50">
        <v>3.2811413159020003E-2</v>
      </c>
      <c r="H24" s="50">
        <v>0.1151633487194</v>
      </c>
      <c r="I24" s="50">
        <v>0.42150450375479998</v>
      </c>
      <c r="J24" s="50">
        <v>3.1661518655999997E-2</v>
      </c>
      <c r="K24" s="50">
        <v>0.116595014968</v>
      </c>
      <c r="L24" s="50">
        <v>0.42448743956399998</v>
      </c>
      <c r="M24" s="50">
        <v>3.0792511760229999E-2</v>
      </c>
      <c r="N24" s="50">
        <v>0.1180455304121</v>
      </c>
      <c r="O24" s="50">
        <v>0.42742685945839998</v>
      </c>
      <c r="P24" s="37">
        <v>-6.7296713300000005E-2</v>
      </c>
      <c r="Q24" s="37">
        <v>9.6072723099999993E-2</v>
      </c>
      <c r="R24" s="37">
        <v>0.197411857</v>
      </c>
      <c r="S24" s="3">
        <f t="shared" si="0"/>
        <v>0.22618786679999997</v>
      </c>
      <c r="T24">
        <v>-1.6926000000000001</v>
      </c>
      <c r="U24">
        <v>0.51756000000000002</v>
      </c>
      <c r="V24">
        <v>-0.45244000000000001</v>
      </c>
      <c r="W24" s="27">
        <f t="shared" si="1"/>
        <v>3.6235636517841611E-3</v>
      </c>
      <c r="AB24" s="37">
        <v>0.32819658178099997</v>
      </c>
      <c r="AC24" s="37">
        <v>-0.273774167111</v>
      </c>
      <c r="AD24" s="37">
        <v>-5.786008899299E-2</v>
      </c>
    </row>
    <row r="25" spans="1:30" x14ac:dyDescent="0.2">
      <c r="A25">
        <v>116</v>
      </c>
      <c r="B25" s="49" t="s">
        <v>6</v>
      </c>
      <c r="C25" t="s">
        <v>75</v>
      </c>
      <c r="D25" t="s">
        <v>26</v>
      </c>
      <c r="E25" s="1" t="s">
        <v>71</v>
      </c>
      <c r="F25" s="1" t="s">
        <v>67</v>
      </c>
      <c r="G25" s="50">
        <v>-0.11687516969349999</v>
      </c>
      <c r="H25" s="50">
        <v>0.42479431632170001</v>
      </c>
      <c r="I25" s="50">
        <v>-3.4391862786119998E-2</v>
      </c>
      <c r="J25" s="50">
        <v>-0.116595014968</v>
      </c>
      <c r="K25" s="50">
        <v>0.42448743956399998</v>
      </c>
      <c r="L25" s="50">
        <v>-3.1661518655999997E-2</v>
      </c>
      <c r="M25" s="50">
        <v>-0.11656937690370001</v>
      </c>
      <c r="N25" s="50">
        <v>0.42415532428449998</v>
      </c>
      <c r="O25" s="50">
        <v>-2.920183739381E-2</v>
      </c>
      <c r="P25" s="37">
        <v>1.0193093E-2</v>
      </c>
      <c r="Q25" s="37">
        <v>-2.1299734599999998E-2</v>
      </c>
      <c r="R25" s="37">
        <v>0.17300084600000001</v>
      </c>
      <c r="S25" s="3">
        <f t="shared" si="0"/>
        <v>0.16189420440000002</v>
      </c>
      <c r="T25">
        <v>-0.79586000000000001</v>
      </c>
      <c r="U25">
        <v>-7.4205999999999994E-2</v>
      </c>
      <c r="V25">
        <v>0.36269000000000001</v>
      </c>
      <c r="W25" s="27">
        <f t="shared" si="1"/>
        <v>2.7410474662535947E-3</v>
      </c>
      <c r="AB25" s="37">
        <v>-0.273774167111</v>
      </c>
      <c r="AC25" s="37">
        <v>-5.786008899299E-2</v>
      </c>
      <c r="AD25" s="37">
        <v>0.32819658178099997</v>
      </c>
    </row>
    <row r="26" spans="1:30" x14ac:dyDescent="0.2">
      <c r="A26">
        <v>117</v>
      </c>
      <c r="B26" s="49" t="s">
        <v>6</v>
      </c>
      <c r="C26" t="s">
        <v>75</v>
      </c>
      <c r="D26" t="s">
        <v>26</v>
      </c>
      <c r="E26" s="1" t="s">
        <v>66</v>
      </c>
      <c r="F26" s="1" t="s">
        <v>67</v>
      </c>
      <c r="G26" s="50">
        <v>-0.11687516969349999</v>
      </c>
      <c r="H26" s="50">
        <v>-0.42479431632170001</v>
      </c>
      <c r="I26" s="50">
        <v>3.4391862786119998E-2</v>
      </c>
      <c r="J26" s="50">
        <v>-0.116595014968</v>
      </c>
      <c r="K26" s="50">
        <v>-0.42448743956399998</v>
      </c>
      <c r="L26" s="50">
        <v>3.1661518655999997E-2</v>
      </c>
      <c r="M26" s="50">
        <v>-0.11656937690370001</v>
      </c>
      <c r="N26" s="50">
        <v>-0.42415532428449998</v>
      </c>
      <c r="O26" s="50">
        <v>2.920183739381E-2</v>
      </c>
      <c r="P26" s="37">
        <v>1.0193093E-2</v>
      </c>
      <c r="Q26" s="37">
        <v>2.1299734599999998E-2</v>
      </c>
      <c r="R26" s="37">
        <v>-0.17300084600000001</v>
      </c>
      <c r="S26" s="3">
        <f t="shared" si="0"/>
        <v>-0.14150801840000002</v>
      </c>
      <c r="T26">
        <v>-0.79586000000000001</v>
      </c>
      <c r="U26">
        <v>7.4205999999999994E-2</v>
      </c>
      <c r="V26">
        <v>-0.36269000000000001</v>
      </c>
      <c r="W26" s="27">
        <f t="shared" si="1"/>
        <v>2.7410474662535947E-3</v>
      </c>
      <c r="AB26" s="37">
        <v>-0.32819658178099997</v>
      </c>
      <c r="AC26" s="37">
        <v>-0.273774167111</v>
      </c>
      <c r="AD26" s="37">
        <v>5.786008899299E-2</v>
      </c>
    </row>
    <row r="27" spans="1:30" x14ac:dyDescent="0.2">
      <c r="A27">
        <v>110</v>
      </c>
      <c r="B27" s="49" t="s">
        <v>6</v>
      </c>
      <c r="C27" t="s">
        <v>75</v>
      </c>
      <c r="D27" t="s">
        <v>26</v>
      </c>
      <c r="E27" s="1" t="s">
        <v>68</v>
      </c>
      <c r="F27" s="1" t="s">
        <v>69</v>
      </c>
      <c r="G27" s="50">
        <v>-0.11687516969349999</v>
      </c>
      <c r="H27" s="50">
        <v>-3.4391862786119998E-2</v>
      </c>
      <c r="I27" s="50">
        <v>0.42479431632170001</v>
      </c>
      <c r="J27" s="50">
        <v>-0.116595014968</v>
      </c>
      <c r="K27" s="50">
        <v>-3.1661518655999997E-2</v>
      </c>
      <c r="L27" s="50">
        <v>0.42448743956399998</v>
      </c>
      <c r="M27" s="50">
        <v>-0.11656937690370001</v>
      </c>
      <c r="N27" s="50">
        <v>-2.920183739381E-2</v>
      </c>
      <c r="O27" s="50">
        <v>0.42415532428449998</v>
      </c>
      <c r="P27" s="37">
        <v>1.0193093E-2</v>
      </c>
      <c r="Q27" s="37">
        <v>0.17300084600000001</v>
      </c>
      <c r="R27" s="37">
        <v>-2.1299734599999998E-2</v>
      </c>
      <c r="S27" s="3">
        <f t="shared" si="0"/>
        <v>0.16189420440000002</v>
      </c>
      <c r="T27">
        <v>-0.79586000000000001</v>
      </c>
      <c r="U27">
        <v>0.36269000000000001</v>
      </c>
      <c r="V27">
        <v>-7.4205999999999994E-2</v>
      </c>
      <c r="W27" s="27">
        <f t="shared" si="1"/>
        <v>2.7410474662535943E-3</v>
      </c>
      <c r="AB27" s="37">
        <v>-0.32819658178099997</v>
      </c>
      <c r="AC27" s="37">
        <v>-5.786008899299E-2</v>
      </c>
      <c r="AD27" s="37">
        <v>0.273774167111</v>
      </c>
    </row>
    <row r="28" spans="1:30" x14ac:dyDescent="0.2">
      <c r="A28">
        <v>112</v>
      </c>
      <c r="B28" s="49" t="s">
        <v>6</v>
      </c>
      <c r="C28" t="s">
        <v>75</v>
      </c>
      <c r="D28" t="s">
        <v>26</v>
      </c>
      <c r="E28" s="1" t="s">
        <v>69</v>
      </c>
      <c r="F28" s="1" t="s">
        <v>70</v>
      </c>
      <c r="G28" s="50">
        <v>-0.11687516969349999</v>
      </c>
      <c r="H28" s="50">
        <v>3.4391862786119998E-2</v>
      </c>
      <c r="I28" s="50">
        <v>-0.42479431632170001</v>
      </c>
      <c r="J28" s="50">
        <v>-0.116595014968</v>
      </c>
      <c r="K28" s="50">
        <v>3.1661518655999997E-2</v>
      </c>
      <c r="L28" s="50">
        <v>-0.42448743956399998</v>
      </c>
      <c r="M28" s="50">
        <v>-0.11656937690370001</v>
      </c>
      <c r="N28" s="50">
        <v>2.920183739381E-2</v>
      </c>
      <c r="O28" s="50">
        <v>-0.42415532428449998</v>
      </c>
      <c r="P28" s="37">
        <v>1.0193093E-2</v>
      </c>
      <c r="Q28" s="37">
        <v>-0.17300084600000001</v>
      </c>
      <c r="R28" s="37">
        <v>2.1299734599999998E-2</v>
      </c>
      <c r="S28" s="3">
        <f t="shared" si="0"/>
        <v>-0.14150801839999999</v>
      </c>
      <c r="T28">
        <v>-0.79586000000000001</v>
      </c>
      <c r="U28">
        <v>-0.36269000000000001</v>
      </c>
      <c r="V28">
        <v>7.4205999999999994E-2</v>
      </c>
      <c r="W28" s="27">
        <f t="shared" si="1"/>
        <v>2.7410474662535943E-3</v>
      </c>
      <c r="AB28" s="37">
        <v>0.32819658178099997</v>
      </c>
      <c r="AC28" s="37">
        <v>5.786008899299E-2</v>
      </c>
      <c r="AD28" s="37">
        <v>0.273774167111</v>
      </c>
    </row>
    <row r="29" spans="1:30" x14ac:dyDescent="0.2">
      <c r="A29">
        <v>108</v>
      </c>
      <c r="B29" s="49" t="s">
        <v>6</v>
      </c>
      <c r="C29" t="s">
        <v>75</v>
      </c>
      <c r="D29" t="s">
        <v>26</v>
      </c>
      <c r="E29" s="1" t="s">
        <v>67</v>
      </c>
      <c r="F29" s="1" t="s">
        <v>68</v>
      </c>
      <c r="G29" s="50">
        <v>0.1165594259529</v>
      </c>
      <c r="H29" s="50">
        <v>-2.919989920547E-2</v>
      </c>
      <c r="I29" s="50">
        <v>-0.42415227854519999</v>
      </c>
      <c r="J29" s="50">
        <v>0.116595014968</v>
      </c>
      <c r="K29" s="50">
        <v>-3.1661518655999997E-2</v>
      </c>
      <c r="L29" s="50">
        <v>-0.42448743956399998</v>
      </c>
      <c r="M29" s="50">
        <v>0.11686834938939999</v>
      </c>
      <c r="N29" s="50">
        <v>-3.4392996050050001E-2</v>
      </c>
      <c r="O29" s="50">
        <v>-0.42479223692320001</v>
      </c>
      <c r="P29" s="37">
        <v>1.0297447899999999E-2</v>
      </c>
      <c r="Q29" s="37">
        <v>-0.173103228</v>
      </c>
      <c r="R29" s="37">
        <v>-2.13319459E-2</v>
      </c>
      <c r="S29" s="3">
        <f t="shared" si="0"/>
        <v>-0.184137726</v>
      </c>
      <c r="T29">
        <v>-0.79586000000000001</v>
      </c>
      <c r="U29">
        <v>-0.36269000000000001</v>
      </c>
      <c r="V29">
        <v>-7.4205999999999994E-2</v>
      </c>
      <c r="W29" s="27">
        <f t="shared" si="1"/>
        <v>2.738924965220455E-3</v>
      </c>
      <c r="AB29" s="37">
        <v>0.32819658178099997</v>
      </c>
      <c r="AC29" s="37">
        <v>-5.786008899299E-2</v>
      </c>
      <c r="AD29" s="37">
        <v>-0.273774167111</v>
      </c>
    </row>
    <row r="30" spans="1:30" x14ac:dyDescent="0.2">
      <c r="A30">
        <v>114</v>
      </c>
      <c r="B30" s="49" t="s">
        <v>6</v>
      </c>
      <c r="C30" t="s">
        <v>75</v>
      </c>
      <c r="D30" t="s">
        <v>26</v>
      </c>
      <c r="E30" s="1" t="s">
        <v>67</v>
      </c>
      <c r="F30" s="1" t="s">
        <v>70</v>
      </c>
      <c r="G30" s="50">
        <v>0.1165594259529</v>
      </c>
      <c r="H30" s="50">
        <v>2.919989920547E-2</v>
      </c>
      <c r="I30" s="50">
        <v>0.42415227854519999</v>
      </c>
      <c r="J30" s="50">
        <v>0.116595014968</v>
      </c>
      <c r="K30" s="50">
        <v>3.1661518655999997E-2</v>
      </c>
      <c r="L30" s="50">
        <v>0.42448743956399998</v>
      </c>
      <c r="M30" s="50">
        <v>0.11686834938939999</v>
      </c>
      <c r="N30" s="50">
        <v>3.4392996050050001E-2</v>
      </c>
      <c r="O30" s="50">
        <v>0.42479223692320001</v>
      </c>
      <c r="P30" s="37">
        <v>1.0297447899999999E-2</v>
      </c>
      <c r="Q30" s="37">
        <v>0.173103228</v>
      </c>
      <c r="R30" s="37">
        <v>2.13319459E-2</v>
      </c>
      <c r="S30" s="3">
        <f t="shared" si="0"/>
        <v>0.20473262180000001</v>
      </c>
      <c r="T30">
        <v>-0.79586000000000001</v>
      </c>
      <c r="U30">
        <v>0.36269000000000001</v>
      </c>
      <c r="V30">
        <v>7.4205999999999994E-2</v>
      </c>
      <c r="W30" s="27">
        <f t="shared" si="1"/>
        <v>2.738924965220455E-3</v>
      </c>
      <c r="AB30" s="37">
        <v>-0.32819658178099997</v>
      </c>
      <c r="AC30" s="37">
        <v>5.786008899299E-2</v>
      </c>
      <c r="AD30" s="37">
        <v>-0.273774167111</v>
      </c>
    </row>
    <row r="31" spans="1:30" x14ac:dyDescent="0.2">
      <c r="A31">
        <v>115</v>
      </c>
      <c r="B31" s="49" t="s">
        <v>6</v>
      </c>
      <c r="C31" t="s">
        <v>75</v>
      </c>
      <c r="D31" t="s">
        <v>26</v>
      </c>
      <c r="E31" s="1" t="s">
        <v>71</v>
      </c>
      <c r="F31" s="1" t="s">
        <v>69</v>
      </c>
      <c r="G31" s="50">
        <v>0.1165594259529</v>
      </c>
      <c r="H31" s="50">
        <v>-0.42415227854519999</v>
      </c>
      <c r="I31" s="50">
        <v>-2.919989920547E-2</v>
      </c>
      <c r="J31" s="50">
        <v>0.116595014968</v>
      </c>
      <c r="K31" s="50">
        <v>-0.42448743956399998</v>
      </c>
      <c r="L31" s="50">
        <v>-3.1661518655999997E-2</v>
      </c>
      <c r="M31" s="50">
        <v>0.11686834938939999</v>
      </c>
      <c r="N31" s="50">
        <v>-0.42479223692320001</v>
      </c>
      <c r="O31" s="50">
        <v>-3.4392996050050001E-2</v>
      </c>
      <c r="P31" s="37">
        <v>1.0297447899999999E-2</v>
      </c>
      <c r="Q31" s="37">
        <v>-2.13319459E-2</v>
      </c>
      <c r="R31" s="37">
        <v>-0.173103228</v>
      </c>
      <c r="S31" s="3">
        <f t="shared" si="0"/>
        <v>-0.184137726</v>
      </c>
      <c r="T31">
        <v>-0.79586000000000001</v>
      </c>
      <c r="U31">
        <v>-7.4205999999999994E-2</v>
      </c>
      <c r="V31">
        <v>-0.36269000000000001</v>
      </c>
      <c r="W31" s="27">
        <f t="shared" si="1"/>
        <v>2.738924965220455E-3</v>
      </c>
      <c r="AB31" s="37">
        <v>-5.786008899299E-2</v>
      </c>
      <c r="AC31" s="37">
        <v>0.273774167111</v>
      </c>
      <c r="AD31" s="37">
        <v>-0.32819658178099997</v>
      </c>
    </row>
    <row r="32" spans="1:30" x14ac:dyDescent="0.2">
      <c r="A32">
        <v>118</v>
      </c>
      <c r="B32" s="49" t="s">
        <v>6</v>
      </c>
      <c r="C32" t="s">
        <v>75</v>
      </c>
      <c r="D32" t="s">
        <v>26</v>
      </c>
      <c r="E32" s="1" t="s">
        <v>66</v>
      </c>
      <c r="F32" s="1" t="s">
        <v>69</v>
      </c>
      <c r="G32" s="50">
        <v>0.1165594259529</v>
      </c>
      <c r="H32" s="50">
        <v>0.42415227854519999</v>
      </c>
      <c r="I32" s="50">
        <v>2.919989920547E-2</v>
      </c>
      <c r="J32" s="50">
        <v>0.116595014968</v>
      </c>
      <c r="K32" s="50">
        <v>0.42448743956399998</v>
      </c>
      <c r="L32" s="50">
        <v>3.1661518655999997E-2</v>
      </c>
      <c r="M32" s="50">
        <v>0.11686834938939999</v>
      </c>
      <c r="N32" s="50">
        <v>0.42479223692320001</v>
      </c>
      <c r="O32" s="50">
        <v>3.4392996050050001E-2</v>
      </c>
      <c r="P32" s="37">
        <v>1.0297447899999999E-2</v>
      </c>
      <c r="Q32" s="37">
        <v>2.13319459E-2</v>
      </c>
      <c r="R32" s="37">
        <v>0.173103228</v>
      </c>
      <c r="S32" s="3">
        <f t="shared" si="0"/>
        <v>0.20473262180000001</v>
      </c>
      <c r="T32">
        <v>-0.79586000000000001</v>
      </c>
      <c r="U32">
        <v>7.4205999999999994E-2</v>
      </c>
      <c r="V32">
        <v>0.36269000000000001</v>
      </c>
      <c r="W32" s="27">
        <f t="shared" si="1"/>
        <v>2.738924965220455E-3</v>
      </c>
      <c r="AB32" s="37">
        <v>0.273774167111</v>
      </c>
      <c r="AC32" s="37">
        <v>-0.32819658178099997</v>
      </c>
      <c r="AD32" s="37">
        <v>-5.786008899299E-2</v>
      </c>
    </row>
    <row r="33" spans="1:30" x14ac:dyDescent="0.2">
      <c r="A33">
        <v>13</v>
      </c>
      <c r="B33" s="49" t="s">
        <v>4</v>
      </c>
      <c r="C33" t="s">
        <v>73</v>
      </c>
      <c r="D33" t="s">
        <v>8</v>
      </c>
      <c r="E33" s="1" t="s">
        <v>66</v>
      </c>
      <c r="F33" s="1" t="s">
        <v>68</v>
      </c>
      <c r="G33" s="50">
        <v>-5.7451632647630001E-2</v>
      </c>
      <c r="H33" s="50">
        <v>-0.33171037209339999</v>
      </c>
      <c r="I33" s="50">
        <v>0.27646225501760002</v>
      </c>
      <c r="J33" s="50">
        <v>-5.7860088992999999E-2</v>
      </c>
      <c r="K33" s="50">
        <v>-0.32819658178099997</v>
      </c>
      <c r="L33" s="50">
        <v>0.273774167111</v>
      </c>
      <c r="M33" s="50">
        <v>-5.9466147232199999E-2</v>
      </c>
      <c r="N33" s="50">
        <v>-0.32496989708809998</v>
      </c>
      <c r="O33" s="50">
        <v>0.27134790752810001</v>
      </c>
      <c r="P33" s="37">
        <v>-6.7150486199999998E-2</v>
      </c>
      <c r="Q33" s="37">
        <v>0.22468250000000001</v>
      </c>
      <c r="R33" s="37">
        <v>-0.17047825</v>
      </c>
      <c r="S33" s="3">
        <f t="shared" si="0"/>
        <v>-1.2946236199999989E-2</v>
      </c>
      <c r="T33">
        <v>-0.14097999999999999</v>
      </c>
      <c r="U33">
        <v>0.38783000000000001</v>
      </c>
      <c r="V33">
        <v>0.26235000000000003</v>
      </c>
      <c r="W33" s="27">
        <f t="shared" si="1"/>
        <v>2.5297442924164196E-3</v>
      </c>
      <c r="AB33" s="37">
        <v>5.786008899299E-2</v>
      </c>
      <c r="AC33" s="37">
        <v>-0.273774167111</v>
      </c>
      <c r="AD33" s="37">
        <v>-0.32819658178099997</v>
      </c>
    </row>
    <row r="34" spans="1:30" x14ac:dyDescent="0.2">
      <c r="A34">
        <v>15</v>
      </c>
      <c r="B34" s="49" t="s">
        <v>6</v>
      </c>
      <c r="C34" t="s">
        <v>73</v>
      </c>
      <c r="D34" t="s">
        <v>8</v>
      </c>
      <c r="E34" s="1" t="s">
        <v>71</v>
      </c>
      <c r="F34" s="1" t="s">
        <v>70</v>
      </c>
      <c r="G34" s="50">
        <v>-5.7451632647630001E-2</v>
      </c>
      <c r="H34" s="50">
        <v>0.33171037209339999</v>
      </c>
      <c r="I34" s="50">
        <v>-0.27646225501760002</v>
      </c>
      <c r="J34" s="50">
        <v>-5.7860088992999999E-2</v>
      </c>
      <c r="K34" s="50">
        <v>0.32819658178099997</v>
      </c>
      <c r="L34" s="50">
        <v>-0.273774167111</v>
      </c>
      <c r="M34" s="50">
        <v>-5.9466147232199999E-2</v>
      </c>
      <c r="N34" s="50">
        <v>0.32496989708809998</v>
      </c>
      <c r="O34" s="50">
        <v>-0.27134790752810001</v>
      </c>
      <c r="P34" s="37">
        <v>-6.7150486199999998E-2</v>
      </c>
      <c r="Q34" s="37">
        <v>-0.22468250000000001</v>
      </c>
      <c r="R34" s="37">
        <v>0.17047825</v>
      </c>
      <c r="S34" s="3">
        <f t="shared" si="0"/>
        <v>-0.12135473619999998</v>
      </c>
      <c r="T34">
        <v>-0.14097999999999999</v>
      </c>
      <c r="U34">
        <v>-0.38783000000000001</v>
      </c>
      <c r="V34">
        <v>-0.26235000000000003</v>
      </c>
      <c r="W34" s="27">
        <f t="shared" si="1"/>
        <v>2.5297442924164196E-3</v>
      </c>
      <c r="AB34" s="37">
        <v>0.273774167111</v>
      </c>
      <c r="AC34" s="37">
        <v>0.32819658178099997</v>
      </c>
      <c r="AD34" s="37">
        <v>5.786008899299E-2</v>
      </c>
    </row>
    <row r="35" spans="1:30" x14ac:dyDescent="0.2">
      <c r="A35">
        <v>29</v>
      </c>
      <c r="B35" s="49" t="s">
        <v>6</v>
      </c>
      <c r="C35" t="s">
        <v>73</v>
      </c>
      <c r="D35" t="s">
        <v>8</v>
      </c>
      <c r="E35" s="1" t="s">
        <v>71</v>
      </c>
      <c r="F35" s="1" t="s">
        <v>70</v>
      </c>
      <c r="G35" s="50">
        <v>-5.7451632647630001E-2</v>
      </c>
      <c r="H35" s="50">
        <v>0.27646225501760002</v>
      </c>
      <c r="I35" s="50">
        <v>-0.33171037209339999</v>
      </c>
      <c r="J35" s="50">
        <v>-5.7860088992999999E-2</v>
      </c>
      <c r="K35" s="50">
        <v>0.273774167111</v>
      </c>
      <c r="L35" s="50">
        <v>-0.32819658178099997</v>
      </c>
      <c r="M35" s="50">
        <v>-5.9466147232199999E-2</v>
      </c>
      <c r="N35" s="50">
        <v>0.27134790752810001</v>
      </c>
      <c r="O35" s="50">
        <v>-0.32496989708809998</v>
      </c>
      <c r="P35" s="37">
        <v>-6.7150486199999998E-2</v>
      </c>
      <c r="Q35" s="37">
        <v>-0.17047825</v>
      </c>
      <c r="R35" s="37">
        <v>0.22468250000000001</v>
      </c>
      <c r="S35" s="3">
        <f t="shared" ref="S35:S66" si="2">P35+Q35+R35</f>
        <v>-1.2946236199999989E-2</v>
      </c>
      <c r="T35">
        <v>-0.14097999999999999</v>
      </c>
      <c r="U35">
        <v>0.26235000000000003</v>
      </c>
      <c r="V35">
        <v>0.38783000000000001</v>
      </c>
      <c r="W35" s="27">
        <f t="shared" ref="W35:W66" si="3">((P35*T35)+(Q35*U35)+(R35*V35))*$AA$5</f>
        <v>2.5297442924164192E-3</v>
      </c>
      <c r="AB35" s="37">
        <v>5.786008899299E-2</v>
      </c>
      <c r="AC35" s="37">
        <v>0.273774167111</v>
      </c>
      <c r="AD35" s="37">
        <v>0.32819658178099997</v>
      </c>
    </row>
    <row r="36" spans="1:30" x14ac:dyDescent="0.2">
      <c r="A36">
        <v>35</v>
      </c>
      <c r="B36" s="49" t="s">
        <v>6</v>
      </c>
      <c r="C36" t="s">
        <v>73</v>
      </c>
      <c r="D36" t="s">
        <v>8</v>
      </c>
      <c r="E36" s="1" t="s">
        <v>66</v>
      </c>
      <c r="F36" s="1" t="s">
        <v>68</v>
      </c>
      <c r="G36" s="50">
        <v>-5.7451632647630001E-2</v>
      </c>
      <c r="H36" s="50">
        <v>-0.27646225501760002</v>
      </c>
      <c r="I36" s="50">
        <v>0.33171037209339999</v>
      </c>
      <c r="J36" s="50">
        <v>-5.7860088992999999E-2</v>
      </c>
      <c r="K36" s="50">
        <v>-0.273774167111</v>
      </c>
      <c r="L36" s="50">
        <v>0.32819658178099997</v>
      </c>
      <c r="M36" s="50">
        <v>-5.9466147232199999E-2</v>
      </c>
      <c r="N36" s="50">
        <v>-0.27134790752810001</v>
      </c>
      <c r="O36" s="50">
        <v>0.32496989708809998</v>
      </c>
      <c r="P36" s="37">
        <v>-6.7150486199999998E-2</v>
      </c>
      <c r="Q36" s="37">
        <v>0.17047825</v>
      </c>
      <c r="R36" s="37">
        <v>-0.22468250000000001</v>
      </c>
      <c r="S36" s="3">
        <f t="shared" si="2"/>
        <v>-0.12135473620000001</v>
      </c>
      <c r="T36">
        <v>-0.14097999999999999</v>
      </c>
      <c r="U36">
        <v>-0.26235000000000003</v>
      </c>
      <c r="V36">
        <v>-0.38783000000000001</v>
      </c>
      <c r="W36" s="27">
        <f t="shared" si="3"/>
        <v>2.5297442924164192E-3</v>
      </c>
      <c r="AB36" s="37">
        <v>-0.273774167111</v>
      </c>
      <c r="AC36" s="37">
        <v>0.32819658178099997</v>
      </c>
      <c r="AD36" s="37">
        <v>-5.786008899299E-2</v>
      </c>
    </row>
    <row r="37" spans="1:30" x14ac:dyDescent="0.2">
      <c r="A37">
        <v>14</v>
      </c>
      <c r="B37" s="49" t="s">
        <v>6</v>
      </c>
      <c r="C37" t="s">
        <v>73</v>
      </c>
      <c r="D37" t="s">
        <v>8</v>
      </c>
      <c r="E37" s="1" t="s">
        <v>66</v>
      </c>
      <c r="F37" s="1" t="s">
        <v>70</v>
      </c>
      <c r="G37" s="50">
        <v>5.9498423889879998E-2</v>
      </c>
      <c r="H37" s="50">
        <v>0.32498783118820002</v>
      </c>
      <c r="I37" s="50">
        <v>0.27136590901750002</v>
      </c>
      <c r="J37" s="50">
        <v>5.7860088992999999E-2</v>
      </c>
      <c r="K37" s="50">
        <v>0.32819658178099997</v>
      </c>
      <c r="L37" s="50">
        <v>0.273774167111</v>
      </c>
      <c r="M37" s="50">
        <v>5.7516032605010002E-2</v>
      </c>
      <c r="N37" s="50">
        <v>0.33173468749770002</v>
      </c>
      <c r="O37" s="50">
        <v>0.27648637652859998</v>
      </c>
      <c r="P37" s="37">
        <v>-6.60797095E-2</v>
      </c>
      <c r="Q37" s="37">
        <v>0.22489521000000001</v>
      </c>
      <c r="R37" s="37">
        <v>0.17068225000000001</v>
      </c>
      <c r="S37" s="3">
        <f t="shared" si="2"/>
        <v>0.32949775050000002</v>
      </c>
      <c r="T37">
        <v>-0.14097999999999999</v>
      </c>
      <c r="U37">
        <v>0.38783000000000001</v>
      </c>
      <c r="V37">
        <v>-0.26235000000000003</v>
      </c>
      <c r="W37" s="27">
        <f t="shared" si="3"/>
        <v>2.523796323515307E-3</v>
      </c>
      <c r="AB37" s="37">
        <v>-5.786008899299E-2</v>
      </c>
      <c r="AC37" s="37">
        <v>-0.273774167111</v>
      </c>
      <c r="AD37" s="37">
        <v>0.32819658178099997</v>
      </c>
    </row>
    <row r="38" spans="1:30" x14ac:dyDescent="0.2">
      <c r="A38">
        <v>16</v>
      </c>
      <c r="B38" s="49" t="s">
        <v>6</v>
      </c>
      <c r="C38" t="s">
        <v>73</v>
      </c>
      <c r="D38" t="s">
        <v>8</v>
      </c>
      <c r="E38" s="1" t="s">
        <v>71</v>
      </c>
      <c r="F38" s="1" t="s">
        <v>68</v>
      </c>
      <c r="G38" s="50">
        <v>5.9498423889879998E-2</v>
      </c>
      <c r="H38" s="50">
        <v>-0.32498783118820002</v>
      </c>
      <c r="I38" s="50">
        <v>-0.27136590901750002</v>
      </c>
      <c r="J38" s="50">
        <v>5.7860088992999999E-2</v>
      </c>
      <c r="K38" s="50">
        <v>-0.32819658178099997</v>
      </c>
      <c r="L38" s="50">
        <v>-0.273774167111</v>
      </c>
      <c r="M38" s="50">
        <v>5.7516032605010002E-2</v>
      </c>
      <c r="N38" s="50">
        <v>-0.33173468749770002</v>
      </c>
      <c r="O38" s="50">
        <v>-0.27648637652859998</v>
      </c>
      <c r="P38" s="37">
        <v>-6.60797095E-2</v>
      </c>
      <c r="Q38" s="37">
        <v>-0.22489521000000001</v>
      </c>
      <c r="R38" s="37">
        <v>-0.17068225000000001</v>
      </c>
      <c r="S38" s="3">
        <f t="shared" si="2"/>
        <v>-0.46165716950000002</v>
      </c>
      <c r="T38">
        <v>-0.14097999999999999</v>
      </c>
      <c r="U38">
        <v>-0.38783000000000001</v>
      </c>
      <c r="V38">
        <v>0.26235000000000003</v>
      </c>
      <c r="W38" s="27">
        <f t="shared" si="3"/>
        <v>2.523796323515307E-3</v>
      </c>
      <c r="AB38" s="37">
        <v>-0.273774167111</v>
      </c>
      <c r="AC38" s="37">
        <v>-0.32819658178099997</v>
      </c>
      <c r="AD38" s="37">
        <v>5.786008899299E-2</v>
      </c>
    </row>
    <row r="39" spans="1:30" x14ac:dyDescent="0.2">
      <c r="A39">
        <v>31</v>
      </c>
      <c r="B39" s="49" t="s">
        <v>6</v>
      </c>
      <c r="C39" t="s">
        <v>73</v>
      </c>
      <c r="D39" t="s">
        <v>8</v>
      </c>
      <c r="E39" s="1" t="s">
        <v>71</v>
      </c>
      <c r="F39" s="1" t="s">
        <v>68</v>
      </c>
      <c r="G39" s="50">
        <v>5.9498423889879998E-2</v>
      </c>
      <c r="H39" s="50">
        <v>-0.27136590901750002</v>
      </c>
      <c r="I39" s="50">
        <v>-0.32498783118820002</v>
      </c>
      <c r="J39" s="50">
        <v>5.7860088992999999E-2</v>
      </c>
      <c r="K39" s="50">
        <v>-0.273774167111</v>
      </c>
      <c r="L39" s="50">
        <v>-0.32819658178099997</v>
      </c>
      <c r="M39" s="50">
        <v>5.7516032605010002E-2</v>
      </c>
      <c r="N39" s="50">
        <v>-0.27648637652859998</v>
      </c>
      <c r="O39" s="50">
        <v>-0.33173468749770002</v>
      </c>
      <c r="P39" s="37">
        <v>-6.60797095E-2</v>
      </c>
      <c r="Q39" s="37">
        <v>-0.17068225000000001</v>
      </c>
      <c r="R39" s="37">
        <v>-0.22489521000000001</v>
      </c>
      <c r="S39" s="3">
        <f t="shared" si="2"/>
        <v>-0.46165716950000002</v>
      </c>
      <c r="T39">
        <v>-0.14097999999999999</v>
      </c>
      <c r="U39">
        <v>0.26235000000000003</v>
      </c>
      <c r="V39">
        <v>-0.38783000000000001</v>
      </c>
      <c r="W39" s="27">
        <f t="shared" si="3"/>
        <v>2.5237963235153066E-3</v>
      </c>
      <c r="AB39" s="37">
        <v>0</v>
      </c>
      <c r="AC39" s="37">
        <v>-0.5</v>
      </c>
      <c r="AD39" s="37">
        <v>0.25</v>
      </c>
    </row>
    <row r="40" spans="1:30" x14ac:dyDescent="0.2">
      <c r="A40">
        <v>33</v>
      </c>
      <c r="B40" s="49" t="s">
        <v>6</v>
      </c>
      <c r="C40" t="s">
        <v>73</v>
      </c>
      <c r="D40" t="s">
        <v>8</v>
      </c>
      <c r="E40" s="1" t="s">
        <v>66</v>
      </c>
      <c r="F40" s="1" t="s">
        <v>70</v>
      </c>
      <c r="G40" s="50">
        <v>5.9498423889879998E-2</v>
      </c>
      <c r="H40" s="50">
        <v>0.27136590901750002</v>
      </c>
      <c r="I40" s="50">
        <v>0.32498783118820002</v>
      </c>
      <c r="J40" s="50">
        <v>5.7860088992999999E-2</v>
      </c>
      <c r="K40" s="50">
        <v>0.273774167111</v>
      </c>
      <c r="L40" s="50">
        <v>0.32819658178099997</v>
      </c>
      <c r="M40" s="50">
        <v>5.7516032605010002E-2</v>
      </c>
      <c r="N40" s="50">
        <v>0.27648637652859998</v>
      </c>
      <c r="O40" s="50">
        <v>0.33173468749770002</v>
      </c>
      <c r="P40" s="37">
        <v>-6.60797095E-2</v>
      </c>
      <c r="Q40" s="37">
        <v>0.17068225000000001</v>
      </c>
      <c r="R40" s="37">
        <v>0.22489521000000001</v>
      </c>
      <c r="S40" s="3">
        <f t="shared" si="2"/>
        <v>0.32949775050000002</v>
      </c>
      <c r="T40">
        <v>-0.14097999999999999</v>
      </c>
      <c r="U40">
        <v>-0.26235000000000003</v>
      </c>
      <c r="V40">
        <v>0.38783000000000001</v>
      </c>
      <c r="W40" s="27">
        <f t="shared" si="3"/>
        <v>2.5237963235153066E-3</v>
      </c>
      <c r="AB40" s="37">
        <v>-0.5</v>
      </c>
      <c r="AC40" s="37">
        <v>0</v>
      </c>
      <c r="AD40" s="37">
        <v>0.25</v>
      </c>
    </row>
    <row r="41" spans="1:30" x14ac:dyDescent="0.2">
      <c r="A41">
        <v>103</v>
      </c>
      <c r="B41" s="49" t="s">
        <v>4</v>
      </c>
      <c r="C41" t="s">
        <v>75</v>
      </c>
      <c r="D41" t="s">
        <v>26</v>
      </c>
      <c r="E41" s="1" t="s">
        <v>66</v>
      </c>
      <c r="F41" s="1" t="s">
        <v>68</v>
      </c>
      <c r="G41" s="50">
        <v>-0.42606243892090001</v>
      </c>
      <c r="H41" s="50">
        <v>0.1149675016163</v>
      </c>
      <c r="I41" s="50">
        <v>-2.8736799041859998E-2</v>
      </c>
      <c r="J41" s="50">
        <v>-0.42448743956399998</v>
      </c>
      <c r="K41" s="50">
        <v>0.116595014968</v>
      </c>
      <c r="L41" s="50">
        <v>-3.1661518655999997E-2</v>
      </c>
      <c r="M41" s="50">
        <v>-0.4229371930943</v>
      </c>
      <c r="N41" s="50">
        <v>0.11863136848810001</v>
      </c>
      <c r="O41" s="50">
        <v>-3.4956802385430003E-2</v>
      </c>
      <c r="P41" s="37">
        <v>0.10417486099999999</v>
      </c>
      <c r="Q41" s="37">
        <v>0.122128896</v>
      </c>
      <c r="R41" s="37">
        <v>-0.20733344500000001</v>
      </c>
      <c r="S41" s="3">
        <f t="shared" si="2"/>
        <v>1.8970311999999989E-2</v>
      </c>
      <c r="T41">
        <v>-0.52651000000000003</v>
      </c>
      <c r="U41">
        <v>-5.2779E-2</v>
      </c>
      <c r="V41">
        <v>-0.52420999999999995</v>
      </c>
      <c r="W41" s="27">
        <f t="shared" si="3"/>
        <v>2.3108464430413927E-3</v>
      </c>
      <c r="AB41" s="37">
        <v>0.25</v>
      </c>
      <c r="AC41" s="37">
        <v>0</v>
      </c>
      <c r="AD41" s="37">
        <v>-0.5</v>
      </c>
    </row>
    <row r="42" spans="1:30" x14ac:dyDescent="0.2">
      <c r="A42">
        <v>105</v>
      </c>
      <c r="B42" s="49" t="s">
        <v>6</v>
      </c>
      <c r="C42" t="s">
        <v>75</v>
      </c>
      <c r="D42" t="s">
        <v>26</v>
      </c>
      <c r="E42" s="1" t="s">
        <v>71</v>
      </c>
      <c r="F42" s="1" t="s">
        <v>70</v>
      </c>
      <c r="G42" s="50">
        <v>-0.42606243892090001</v>
      </c>
      <c r="H42" s="50">
        <v>-0.1149675016163</v>
      </c>
      <c r="I42" s="50">
        <v>2.8736799041859998E-2</v>
      </c>
      <c r="J42" s="50">
        <v>-0.42448743956399998</v>
      </c>
      <c r="K42" s="50">
        <v>-0.116595014968</v>
      </c>
      <c r="L42" s="50">
        <v>3.1661518655999997E-2</v>
      </c>
      <c r="M42" s="50">
        <v>-0.4229371930943</v>
      </c>
      <c r="N42" s="50">
        <v>-0.11863136848810001</v>
      </c>
      <c r="O42" s="50">
        <v>3.4956802385430003E-2</v>
      </c>
      <c r="P42" s="37">
        <v>0.10417486099999999</v>
      </c>
      <c r="Q42" s="37">
        <v>-0.122128896</v>
      </c>
      <c r="R42" s="37">
        <v>0.20733344500000001</v>
      </c>
      <c r="S42" s="3">
        <f t="shared" si="2"/>
        <v>0.18937941</v>
      </c>
      <c r="T42">
        <v>-0.52651000000000003</v>
      </c>
      <c r="U42">
        <v>5.2779E-2</v>
      </c>
      <c r="V42">
        <v>0.52420999999999995</v>
      </c>
      <c r="W42" s="27">
        <f t="shared" si="3"/>
        <v>2.3108464430413927E-3</v>
      </c>
      <c r="AB42" s="37">
        <v>-0.5</v>
      </c>
      <c r="AC42" s="37">
        <v>0.25</v>
      </c>
      <c r="AD42" s="37">
        <v>0</v>
      </c>
    </row>
    <row r="43" spans="1:30" x14ac:dyDescent="0.2">
      <c r="A43">
        <v>119</v>
      </c>
      <c r="B43" s="49" t="s">
        <v>6</v>
      </c>
      <c r="C43" t="s">
        <v>75</v>
      </c>
      <c r="D43" t="s">
        <v>26</v>
      </c>
      <c r="E43" s="1" t="s">
        <v>71</v>
      </c>
      <c r="F43" s="1" t="s">
        <v>70</v>
      </c>
      <c r="G43" s="50">
        <v>-0.42606243892090001</v>
      </c>
      <c r="H43" s="50">
        <v>-2.8736799041859998E-2</v>
      </c>
      <c r="I43" s="50">
        <v>0.1149675016163</v>
      </c>
      <c r="J43" s="50">
        <v>-0.42448743956399998</v>
      </c>
      <c r="K43" s="50">
        <v>-3.1661518655999997E-2</v>
      </c>
      <c r="L43" s="50">
        <v>0.116595014968</v>
      </c>
      <c r="M43" s="50">
        <v>-0.4229371930943</v>
      </c>
      <c r="N43" s="50">
        <v>-3.4956802385430003E-2</v>
      </c>
      <c r="O43" s="50">
        <v>0.11863136848810001</v>
      </c>
      <c r="P43" s="37">
        <v>0.10417486099999999</v>
      </c>
      <c r="Q43" s="37">
        <v>-0.20733344500000001</v>
      </c>
      <c r="R43" s="37">
        <v>0.122128896</v>
      </c>
      <c r="S43" s="3">
        <f t="shared" si="2"/>
        <v>1.8970311999999989E-2</v>
      </c>
      <c r="T43">
        <v>-0.52651000000000003</v>
      </c>
      <c r="U43">
        <v>-0.52420999999999995</v>
      </c>
      <c r="V43">
        <v>-5.2779E-2</v>
      </c>
      <c r="W43" s="27">
        <f t="shared" si="3"/>
        <v>2.3108464430413927E-3</v>
      </c>
      <c r="AB43" s="37">
        <v>0.25</v>
      </c>
      <c r="AC43" s="37">
        <v>-0.5</v>
      </c>
      <c r="AD43" s="37">
        <v>0</v>
      </c>
    </row>
    <row r="44" spans="1:30" x14ac:dyDescent="0.2">
      <c r="A44">
        <v>125</v>
      </c>
      <c r="B44" s="49" t="s">
        <v>6</v>
      </c>
      <c r="C44" t="s">
        <v>75</v>
      </c>
      <c r="D44" t="s">
        <v>26</v>
      </c>
      <c r="E44" s="1" t="s">
        <v>66</v>
      </c>
      <c r="F44" s="1" t="s">
        <v>68</v>
      </c>
      <c r="G44" s="50">
        <v>-0.42606243892090001</v>
      </c>
      <c r="H44" s="50">
        <v>2.8736799041859998E-2</v>
      </c>
      <c r="I44" s="50">
        <v>-0.1149675016163</v>
      </c>
      <c r="J44" s="50">
        <v>-0.42448743956399998</v>
      </c>
      <c r="K44" s="50">
        <v>3.1661518655999997E-2</v>
      </c>
      <c r="L44" s="50">
        <v>-0.116595014968</v>
      </c>
      <c r="M44" s="50">
        <v>-0.4229371930943</v>
      </c>
      <c r="N44" s="50">
        <v>3.4956802385430003E-2</v>
      </c>
      <c r="O44" s="50">
        <v>-0.11863136848810001</v>
      </c>
      <c r="P44" s="37">
        <v>0.10417486099999999</v>
      </c>
      <c r="Q44" s="37">
        <v>0.20733344500000001</v>
      </c>
      <c r="R44" s="37">
        <v>-0.122128896</v>
      </c>
      <c r="S44" s="3">
        <f t="shared" si="2"/>
        <v>0.18937941000000003</v>
      </c>
      <c r="T44">
        <v>-0.52651000000000003</v>
      </c>
      <c r="U44">
        <v>0.52420999999999995</v>
      </c>
      <c r="V44">
        <v>5.2779E-2</v>
      </c>
      <c r="W44" s="27">
        <f t="shared" si="3"/>
        <v>2.3108464430413927E-3</v>
      </c>
      <c r="AB44" s="37">
        <v>0</v>
      </c>
      <c r="AC44" s="37">
        <v>0.25</v>
      </c>
      <c r="AD44" s="37">
        <v>-0.5</v>
      </c>
    </row>
    <row r="45" spans="1:30" x14ac:dyDescent="0.2">
      <c r="A45">
        <v>104</v>
      </c>
      <c r="B45" s="49" t="s">
        <v>6</v>
      </c>
      <c r="C45" t="s">
        <v>75</v>
      </c>
      <c r="D45" t="s">
        <v>26</v>
      </c>
      <c r="E45" s="1" t="s">
        <v>66</v>
      </c>
      <c r="F45" s="1" t="s">
        <v>70</v>
      </c>
      <c r="G45" s="50">
        <v>0.4229075816508</v>
      </c>
      <c r="H45" s="50">
        <v>-0.11864830534820001</v>
      </c>
      <c r="I45" s="50">
        <v>-3.497371003955E-2</v>
      </c>
      <c r="J45" s="50">
        <v>0.42448743956399998</v>
      </c>
      <c r="K45" s="50">
        <v>-0.116595014968</v>
      </c>
      <c r="L45" s="50">
        <v>-3.1661518655999997E-2</v>
      </c>
      <c r="M45" s="50">
        <v>0.42603190075679997</v>
      </c>
      <c r="N45" s="50">
        <v>-0.1149929754921</v>
      </c>
      <c r="O45" s="50">
        <v>-2.8762175268879999E-2</v>
      </c>
      <c r="P45" s="37">
        <v>0.10414397</v>
      </c>
      <c r="Q45" s="37">
        <v>0.121844329</v>
      </c>
      <c r="R45" s="37">
        <v>0.20705115900000001</v>
      </c>
      <c r="S45" s="3">
        <f t="shared" si="2"/>
        <v>0.43303945799999999</v>
      </c>
      <c r="T45">
        <v>-0.52651000000000003</v>
      </c>
      <c r="U45">
        <v>-5.2779E-2</v>
      </c>
      <c r="V45">
        <v>0.52420999999999995</v>
      </c>
      <c r="W45" s="27">
        <f t="shared" si="3"/>
        <v>2.3051563522572902E-3</v>
      </c>
      <c r="AB45" s="37">
        <v>-8.3386372725979999E-2</v>
      </c>
      <c r="AC45" s="37">
        <v>-0.32870256769400003</v>
      </c>
      <c r="AD45" s="37">
        <v>0.22009234150599999</v>
      </c>
    </row>
    <row r="46" spans="1:30" x14ac:dyDescent="0.2">
      <c r="A46">
        <v>106</v>
      </c>
      <c r="B46" s="49" t="s">
        <v>6</v>
      </c>
      <c r="C46" t="s">
        <v>75</v>
      </c>
      <c r="D46" t="s">
        <v>26</v>
      </c>
      <c r="E46" s="1" t="s">
        <v>71</v>
      </c>
      <c r="F46" s="1" t="s">
        <v>68</v>
      </c>
      <c r="G46" s="50">
        <v>0.4229075816508</v>
      </c>
      <c r="H46" s="50">
        <v>0.11864830534820001</v>
      </c>
      <c r="I46" s="50">
        <v>3.497371003955E-2</v>
      </c>
      <c r="J46" s="50">
        <v>0.42448743956399998</v>
      </c>
      <c r="K46" s="50">
        <v>0.116595014968</v>
      </c>
      <c r="L46" s="50">
        <v>3.1661518655999997E-2</v>
      </c>
      <c r="M46" s="50">
        <v>0.42603190075679997</v>
      </c>
      <c r="N46" s="50">
        <v>0.1149929754921</v>
      </c>
      <c r="O46" s="50">
        <v>2.8762175268879999E-2</v>
      </c>
      <c r="P46" s="37">
        <v>0.10414397</v>
      </c>
      <c r="Q46" s="37">
        <v>-0.121844329</v>
      </c>
      <c r="R46" s="37">
        <v>-0.20705115900000001</v>
      </c>
      <c r="S46" s="3">
        <f t="shared" si="2"/>
        <v>-0.22475151800000001</v>
      </c>
      <c r="T46">
        <v>-0.52651000000000003</v>
      </c>
      <c r="U46">
        <v>5.2779E-2</v>
      </c>
      <c r="V46">
        <v>-0.52420999999999995</v>
      </c>
      <c r="W46" s="27">
        <f t="shared" si="3"/>
        <v>2.3051563522572902E-3</v>
      </c>
      <c r="AB46" s="37">
        <v>8.3386372725979999E-2</v>
      </c>
      <c r="AC46" s="37">
        <v>0.32870256769400003</v>
      </c>
      <c r="AD46" s="37">
        <v>0.22009234150599999</v>
      </c>
    </row>
    <row r="47" spans="1:30" x14ac:dyDescent="0.2">
      <c r="A47">
        <v>121</v>
      </c>
      <c r="B47" s="49" t="s">
        <v>6</v>
      </c>
      <c r="C47" t="s">
        <v>75</v>
      </c>
      <c r="D47" t="s">
        <v>26</v>
      </c>
      <c r="E47" s="1" t="s">
        <v>71</v>
      </c>
      <c r="F47" s="1" t="s">
        <v>68</v>
      </c>
      <c r="G47" s="50">
        <v>0.4229075816508</v>
      </c>
      <c r="H47" s="50">
        <v>3.497371003955E-2</v>
      </c>
      <c r="I47" s="50">
        <v>0.11864830534820001</v>
      </c>
      <c r="J47" s="50">
        <v>0.42448743956399998</v>
      </c>
      <c r="K47" s="50">
        <v>3.1661518655999997E-2</v>
      </c>
      <c r="L47" s="50">
        <v>0.116595014968</v>
      </c>
      <c r="M47" s="50">
        <v>0.42603190075679997</v>
      </c>
      <c r="N47" s="50">
        <v>2.8762175268879999E-2</v>
      </c>
      <c r="O47" s="50">
        <v>0.1149929754921</v>
      </c>
      <c r="P47" s="37">
        <v>0.10414397</v>
      </c>
      <c r="Q47" s="37">
        <v>-0.20705115900000001</v>
      </c>
      <c r="R47" s="37">
        <v>-0.121844329</v>
      </c>
      <c r="S47" s="3">
        <f t="shared" si="2"/>
        <v>-0.22475151800000001</v>
      </c>
      <c r="T47">
        <v>-0.52651000000000003</v>
      </c>
      <c r="U47">
        <v>-0.52420999999999995</v>
      </c>
      <c r="V47">
        <v>5.2779E-2</v>
      </c>
      <c r="W47" s="27">
        <f t="shared" si="3"/>
        <v>2.3051563522572902E-3</v>
      </c>
      <c r="AB47" s="37">
        <v>-8.3386372725979999E-2</v>
      </c>
      <c r="AC47" s="37">
        <v>0.32870256769400003</v>
      </c>
      <c r="AD47" s="37">
        <v>-0.22009234150599999</v>
      </c>
    </row>
    <row r="48" spans="1:30" x14ac:dyDescent="0.2">
      <c r="A48">
        <v>123</v>
      </c>
      <c r="B48" s="49" t="s">
        <v>6</v>
      </c>
      <c r="C48" t="s">
        <v>75</v>
      </c>
      <c r="D48" t="s">
        <v>26</v>
      </c>
      <c r="E48" s="1" t="s">
        <v>66</v>
      </c>
      <c r="F48" s="1" t="s">
        <v>70</v>
      </c>
      <c r="G48" s="50">
        <v>0.4229075816508</v>
      </c>
      <c r="H48" s="50">
        <v>-3.497371003955E-2</v>
      </c>
      <c r="I48" s="50">
        <v>-0.11864830534820001</v>
      </c>
      <c r="J48" s="50">
        <v>0.42448743956399998</v>
      </c>
      <c r="K48" s="50">
        <v>-3.1661518655999997E-2</v>
      </c>
      <c r="L48" s="50">
        <v>-0.116595014968</v>
      </c>
      <c r="M48" s="50">
        <v>0.42603190075679997</v>
      </c>
      <c r="N48" s="50">
        <v>-2.8762175268879999E-2</v>
      </c>
      <c r="O48" s="50">
        <v>-0.1149929754921</v>
      </c>
      <c r="P48" s="37">
        <v>0.10414397</v>
      </c>
      <c r="Q48" s="37">
        <v>0.20705115900000001</v>
      </c>
      <c r="R48" s="37">
        <v>0.121844329</v>
      </c>
      <c r="S48" s="3">
        <f t="shared" si="2"/>
        <v>0.43303945799999999</v>
      </c>
      <c r="T48">
        <v>-0.52651000000000003</v>
      </c>
      <c r="U48">
        <v>0.52420999999999995</v>
      </c>
      <c r="V48">
        <v>-5.2779E-2</v>
      </c>
      <c r="W48" s="27">
        <f t="shared" si="3"/>
        <v>2.3051563522572902E-3</v>
      </c>
      <c r="AB48" s="37">
        <v>8.3386372725979999E-2</v>
      </c>
      <c r="AC48" s="37">
        <v>-0.32870256769400003</v>
      </c>
      <c r="AD48" s="37">
        <v>-0.22009234150599999</v>
      </c>
    </row>
    <row r="49" spans="1:30" x14ac:dyDescent="0.2">
      <c r="A49">
        <v>48</v>
      </c>
      <c r="B49" t="s">
        <v>6</v>
      </c>
      <c r="C49" t="s">
        <v>5</v>
      </c>
      <c r="D49" t="s">
        <v>5</v>
      </c>
      <c r="E49" s="1" t="s">
        <v>67</v>
      </c>
      <c r="F49" s="1" t="s">
        <v>68</v>
      </c>
      <c r="G49" s="50">
        <v>-0.32895704022279998</v>
      </c>
      <c r="H49" s="50">
        <v>0.21681728460649999</v>
      </c>
      <c r="I49" s="50">
        <v>-8.155484684356E-2</v>
      </c>
      <c r="J49" s="50">
        <v>-0.32870256769400003</v>
      </c>
      <c r="K49" s="50">
        <v>0.22009234150599999</v>
      </c>
      <c r="L49" s="50">
        <v>-8.3386372725999997E-2</v>
      </c>
      <c r="M49" s="50">
        <v>-0.32899673106139998</v>
      </c>
      <c r="N49" s="50">
        <v>0.2241000649563</v>
      </c>
      <c r="O49" s="50">
        <v>-8.6775350740250001E-2</v>
      </c>
      <c r="P49" s="37">
        <v>-1.3230279499999999E-3</v>
      </c>
      <c r="Q49" s="37">
        <v>0.24275934499999999</v>
      </c>
      <c r="R49" s="37">
        <v>-0.174016797</v>
      </c>
      <c r="S49" s="3">
        <f t="shared" si="2"/>
        <v>6.7419520049999987E-2</v>
      </c>
      <c r="T49">
        <v>0.12157</v>
      </c>
      <c r="U49">
        <v>2.5672E-2</v>
      </c>
      <c r="V49">
        <v>-3.5428E-3</v>
      </c>
      <c r="W49" s="27">
        <f t="shared" si="3"/>
        <v>3.2610281206480021E-4</v>
      </c>
      <c r="AB49" s="37">
        <v>0.22009234150599999</v>
      </c>
      <c r="AC49" s="37">
        <v>-8.3386372725979999E-2</v>
      </c>
      <c r="AD49" s="37">
        <v>-0.32870256769400003</v>
      </c>
    </row>
    <row r="50" spans="1:30" x14ac:dyDescent="0.2">
      <c r="A50">
        <v>54</v>
      </c>
      <c r="B50" t="s">
        <v>6</v>
      </c>
      <c r="C50" t="s">
        <v>5</v>
      </c>
      <c r="D50" t="s">
        <v>5</v>
      </c>
      <c r="E50" s="1" t="s">
        <v>67</v>
      </c>
      <c r="F50" s="1" t="s">
        <v>70</v>
      </c>
      <c r="G50" s="50">
        <v>-0.32895704022279998</v>
      </c>
      <c r="H50" s="50">
        <v>-0.21681728460649999</v>
      </c>
      <c r="I50" s="50">
        <v>8.155484684356E-2</v>
      </c>
      <c r="J50" s="50">
        <v>-0.32870256769400003</v>
      </c>
      <c r="K50" s="50">
        <v>-0.22009234150599999</v>
      </c>
      <c r="L50" s="50">
        <v>8.3386372725999997E-2</v>
      </c>
      <c r="M50" s="50">
        <v>-0.32899673106139998</v>
      </c>
      <c r="N50" s="50">
        <v>-0.2241000649563</v>
      </c>
      <c r="O50" s="50">
        <v>8.6775350740250001E-2</v>
      </c>
      <c r="P50" s="37">
        <v>-1.3230279499999999E-3</v>
      </c>
      <c r="Q50" s="37">
        <v>-0.24275934499999999</v>
      </c>
      <c r="R50" s="37">
        <v>0.174016797</v>
      </c>
      <c r="S50" s="3">
        <f t="shared" si="2"/>
        <v>-7.0065575949999986E-2</v>
      </c>
      <c r="T50">
        <v>0.12157</v>
      </c>
      <c r="U50">
        <v>-2.5672E-2</v>
      </c>
      <c r="V50">
        <v>3.5428E-3</v>
      </c>
      <c r="W50" s="27">
        <f t="shared" si="3"/>
        <v>3.2610281206480021E-4</v>
      </c>
      <c r="AB50" s="37">
        <v>-0.32870256769400003</v>
      </c>
      <c r="AC50" s="37">
        <v>0.22009234150599999</v>
      </c>
      <c r="AD50" s="37">
        <v>-8.3386372725979999E-2</v>
      </c>
    </row>
    <row r="51" spans="1:30" x14ac:dyDescent="0.2">
      <c r="A51">
        <v>55</v>
      </c>
      <c r="B51" t="s">
        <v>6</v>
      </c>
      <c r="C51" t="s">
        <v>5</v>
      </c>
      <c r="D51" t="s">
        <v>5</v>
      </c>
      <c r="E51" s="1" t="s">
        <v>71</v>
      </c>
      <c r="F51" s="1" t="s">
        <v>69</v>
      </c>
      <c r="G51" s="50">
        <v>-0.32895704022279998</v>
      </c>
      <c r="H51" s="50">
        <v>-8.155484684356E-2</v>
      </c>
      <c r="I51" s="50">
        <v>0.21681728460649999</v>
      </c>
      <c r="J51" s="50">
        <v>-0.32870256769400003</v>
      </c>
      <c r="K51" s="50">
        <v>-8.3386372725999997E-2</v>
      </c>
      <c r="L51" s="50">
        <v>0.22009234150599999</v>
      </c>
      <c r="M51" s="50">
        <v>-0.32899673106139998</v>
      </c>
      <c r="N51" s="50">
        <v>-8.6775350740250001E-2</v>
      </c>
      <c r="O51" s="50">
        <v>0.2241000649563</v>
      </c>
      <c r="P51" s="37">
        <v>-1.3230279499999999E-3</v>
      </c>
      <c r="Q51" s="37">
        <v>-0.174016797</v>
      </c>
      <c r="R51" s="37">
        <v>0.24275934499999999</v>
      </c>
      <c r="S51" s="3">
        <f t="shared" si="2"/>
        <v>6.7419520049999987E-2</v>
      </c>
      <c r="T51">
        <v>0.12157</v>
      </c>
      <c r="U51">
        <v>-3.5428E-3</v>
      </c>
      <c r="V51">
        <v>2.5672E-2</v>
      </c>
      <c r="W51" s="27">
        <f t="shared" si="3"/>
        <v>3.2610281206480021E-4</v>
      </c>
      <c r="AB51" s="37">
        <v>-0.22009234150599999</v>
      </c>
      <c r="AC51" s="37">
        <v>8.3386372725979999E-2</v>
      </c>
      <c r="AD51" s="37">
        <v>-0.32870256769400003</v>
      </c>
    </row>
    <row r="52" spans="1:30" x14ac:dyDescent="0.2">
      <c r="A52">
        <v>58</v>
      </c>
      <c r="B52" t="s">
        <v>6</v>
      </c>
      <c r="C52" t="s">
        <v>5</v>
      </c>
      <c r="D52" t="s">
        <v>5</v>
      </c>
      <c r="E52" s="1" t="s">
        <v>66</v>
      </c>
      <c r="F52" s="1" t="s">
        <v>69</v>
      </c>
      <c r="G52" s="50">
        <v>-0.32895704022279998</v>
      </c>
      <c r="H52" s="50">
        <v>8.155484684356E-2</v>
      </c>
      <c r="I52" s="50">
        <v>-0.21681728460649999</v>
      </c>
      <c r="J52" s="50">
        <v>-0.32870256769400003</v>
      </c>
      <c r="K52" s="50">
        <v>8.3386372725999997E-2</v>
      </c>
      <c r="L52" s="50">
        <v>-0.22009234150599999</v>
      </c>
      <c r="M52" s="50">
        <v>-0.32899673106139998</v>
      </c>
      <c r="N52" s="50">
        <v>8.6775350740250001E-2</v>
      </c>
      <c r="O52" s="50">
        <v>-0.2241000649563</v>
      </c>
      <c r="P52" s="37">
        <v>-1.3230279499999999E-3</v>
      </c>
      <c r="Q52" s="37">
        <v>0.174016797</v>
      </c>
      <c r="R52" s="37">
        <v>-0.24275934499999999</v>
      </c>
      <c r="S52" s="3">
        <f t="shared" si="2"/>
        <v>-7.0065575949999986E-2</v>
      </c>
      <c r="T52">
        <v>0.12157</v>
      </c>
      <c r="U52">
        <v>3.5428E-3</v>
      </c>
      <c r="V52">
        <v>-2.5672E-2</v>
      </c>
      <c r="W52" s="27">
        <f t="shared" si="3"/>
        <v>3.2610281206480021E-4</v>
      </c>
      <c r="AB52" s="37">
        <v>0.32870256769400003</v>
      </c>
      <c r="AC52" s="37">
        <v>0.22009234150599999</v>
      </c>
      <c r="AD52" s="37">
        <v>8.3386372725979999E-2</v>
      </c>
    </row>
    <row r="53" spans="1:30" x14ac:dyDescent="0.2">
      <c r="A53">
        <v>50</v>
      </c>
      <c r="B53" t="s">
        <v>6</v>
      </c>
      <c r="C53" t="s">
        <v>5</v>
      </c>
      <c r="D53" t="s">
        <v>5</v>
      </c>
      <c r="E53" s="1" t="s">
        <v>68</v>
      </c>
      <c r="F53" s="1" t="s">
        <v>69</v>
      </c>
      <c r="G53" s="50">
        <v>0.32898890277940002</v>
      </c>
      <c r="H53" s="50">
        <v>0.22409829146669999</v>
      </c>
      <c r="I53" s="50">
        <v>8.6773394211340005E-2</v>
      </c>
      <c r="J53" s="50">
        <v>0.32870256769400003</v>
      </c>
      <c r="K53" s="50">
        <v>0.22009234150599999</v>
      </c>
      <c r="L53" s="50">
        <v>8.3386372725999997E-2</v>
      </c>
      <c r="M53" s="50">
        <v>0.32894034115609999</v>
      </c>
      <c r="N53" s="50">
        <v>0.21681098299820001</v>
      </c>
      <c r="O53" s="50">
        <v>8.1546290656760001E-2</v>
      </c>
      <c r="P53" s="37">
        <v>-1.6187207800000001E-3</v>
      </c>
      <c r="Q53" s="37">
        <v>-0.24291028200000001</v>
      </c>
      <c r="R53" s="37">
        <v>-0.17423678500000001</v>
      </c>
      <c r="S53" s="3">
        <f t="shared" si="2"/>
        <v>-0.41876578778000001</v>
      </c>
      <c r="T53">
        <v>0.12157</v>
      </c>
      <c r="U53">
        <v>-2.5672E-2</v>
      </c>
      <c r="V53">
        <v>-3.5428E-3</v>
      </c>
      <c r="W53" s="27">
        <f t="shared" si="3"/>
        <v>3.245769278871234E-4</v>
      </c>
      <c r="AB53" s="37">
        <v>0.22009234150599999</v>
      </c>
      <c r="AC53" s="37">
        <v>8.3386372725979999E-2</v>
      </c>
      <c r="AD53" s="37">
        <v>0.32870256769400003</v>
      </c>
    </row>
    <row r="54" spans="1:30" x14ac:dyDescent="0.2">
      <c r="A54">
        <v>52</v>
      </c>
      <c r="B54" t="s">
        <v>6</v>
      </c>
      <c r="C54" t="s">
        <v>5</v>
      </c>
      <c r="D54" t="s">
        <v>5</v>
      </c>
      <c r="E54" s="1" t="s">
        <v>69</v>
      </c>
      <c r="F54" s="1" t="s">
        <v>70</v>
      </c>
      <c r="G54" s="50">
        <v>0.32898890277940002</v>
      </c>
      <c r="H54" s="50">
        <v>-0.22409829146669999</v>
      </c>
      <c r="I54" s="50">
        <v>-8.6773394211340005E-2</v>
      </c>
      <c r="J54" s="50">
        <v>0.32870256769400003</v>
      </c>
      <c r="K54" s="50">
        <v>-0.22009234150599999</v>
      </c>
      <c r="L54" s="50">
        <v>-8.3386372725999997E-2</v>
      </c>
      <c r="M54" s="50">
        <v>0.32894034115609999</v>
      </c>
      <c r="N54" s="50">
        <v>-0.21681098299820001</v>
      </c>
      <c r="O54" s="50">
        <v>-8.1546290656760001E-2</v>
      </c>
      <c r="P54" s="37">
        <v>-1.6187207800000001E-3</v>
      </c>
      <c r="Q54" s="37">
        <v>0.24291028200000001</v>
      </c>
      <c r="R54" s="37">
        <v>0.17423678500000001</v>
      </c>
      <c r="S54" s="3">
        <f t="shared" si="2"/>
        <v>0.41552834622000001</v>
      </c>
      <c r="T54">
        <v>0.12157</v>
      </c>
      <c r="U54">
        <v>2.5672E-2</v>
      </c>
      <c r="V54">
        <v>3.5428E-3</v>
      </c>
      <c r="W54" s="27">
        <f t="shared" si="3"/>
        <v>3.245769278871234E-4</v>
      </c>
      <c r="AB54" s="37">
        <v>0.32870256769400003</v>
      </c>
      <c r="AC54" s="37">
        <v>-0.22009234150599999</v>
      </c>
      <c r="AD54" s="37">
        <v>-8.3386372725979999E-2</v>
      </c>
    </row>
    <row r="55" spans="1:30" x14ac:dyDescent="0.2">
      <c r="A55">
        <v>56</v>
      </c>
      <c r="B55" t="s">
        <v>6</v>
      </c>
      <c r="C55" t="s">
        <v>5</v>
      </c>
      <c r="D55" t="s">
        <v>5</v>
      </c>
      <c r="E55" s="1" t="s">
        <v>71</v>
      </c>
      <c r="F55" s="1" t="s">
        <v>67</v>
      </c>
      <c r="G55" s="50">
        <v>0.32898890277940002</v>
      </c>
      <c r="H55" s="50">
        <v>8.6773394211340005E-2</v>
      </c>
      <c r="I55" s="50">
        <v>0.22409829146669999</v>
      </c>
      <c r="J55" s="50">
        <v>0.32870256769400003</v>
      </c>
      <c r="K55" s="50">
        <v>8.3386372725999997E-2</v>
      </c>
      <c r="L55" s="50">
        <v>0.22009234150599999</v>
      </c>
      <c r="M55" s="50">
        <v>0.32894034115609999</v>
      </c>
      <c r="N55" s="50">
        <v>8.1546290656760001E-2</v>
      </c>
      <c r="O55" s="50">
        <v>0.21681098299820001</v>
      </c>
      <c r="P55" s="37">
        <v>-1.6187207800000001E-3</v>
      </c>
      <c r="Q55" s="37">
        <v>-0.17423678500000001</v>
      </c>
      <c r="R55" s="37">
        <v>-0.24291028200000001</v>
      </c>
      <c r="S55" s="3">
        <f t="shared" si="2"/>
        <v>-0.41876578778000001</v>
      </c>
      <c r="T55">
        <v>0.12157</v>
      </c>
      <c r="U55">
        <v>-3.5428E-3</v>
      </c>
      <c r="V55">
        <v>-2.5672E-2</v>
      </c>
      <c r="W55" s="27">
        <f t="shared" si="3"/>
        <v>3.245769278871234E-4</v>
      </c>
      <c r="AB55" s="37">
        <v>-0.22009234150599999</v>
      </c>
      <c r="AC55" s="37">
        <v>-8.3386372725979999E-2</v>
      </c>
      <c r="AD55" s="37">
        <v>0.32870256769400003</v>
      </c>
    </row>
    <row r="56" spans="1:30" x14ac:dyDescent="0.2">
      <c r="A56">
        <v>57</v>
      </c>
      <c r="B56" t="s">
        <v>6</v>
      </c>
      <c r="C56" t="s">
        <v>5</v>
      </c>
      <c r="D56" t="s">
        <v>5</v>
      </c>
      <c r="E56" s="1" t="s">
        <v>66</v>
      </c>
      <c r="F56" s="1" t="s">
        <v>67</v>
      </c>
      <c r="G56" s="50">
        <v>0.32898890277940002</v>
      </c>
      <c r="H56" s="50">
        <v>-8.6773394211340005E-2</v>
      </c>
      <c r="I56" s="50">
        <v>-0.22409829146669999</v>
      </c>
      <c r="J56" s="50">
        <v>0.32870256769400003</v>
      </c>
      <c r="K56" s="50">
        <v>-8.3386372725999997E-2</v>
      </c>
      <c r="L56" s="50">
        <v>-0.22009234150599999</v>
      </c>
      <c r="M56" s="50">
        <v>0.32894034115609999</v>
      </c>
      <c r="N56" s="50">
        <v>-8.1546290656760001E-2</v>
      </c>
      <c r="O56" s="50">
        <v>-0.21681098299820001</v>
      </c>
      <c r="P56" s="37">
        <v>-1.6187207800000001E-3</v>
      </c>
      <c r="Q56" s="37">
        <v>0.17423678500000001</v>
      </c>
      <c r="R56" s="37">
        <v>0.24291028200000001</v>
      </c>
      <c r="S56" s="3">
        <f t="shared" si="2"/>
        <v>0.41552834622000001</v>
      </c>
      <c r="T56">
        <v>0.12157</v>
      </c>
      <c r="U56">
        <v>3.5428E-3</v>
      </c>
      <c r="V56">
        <v>2.5672E-2</v>
      </c>
      <c r="W56" s="27">
        <f t="shared" si="3"/>
        <v>3.245769278871234E-4</v>
      </c>
      <c r="AB56" s="37">
        <v>-0.32870256769400003</v>
      </c>
      <c r="AC56" s="37">
        <v>-0.22009234150599999</v>
      </c>
      <c r="AD56" s="37">
        <v>8.3386372725979999E-2</v>
      </c>
    </row>
    <row r="57" spans="1:30" x14ac:dyDescent="0.2">
      <c r="A57">
        <v>44</v>
      </c>
      <c r="B57" t="s">
        <v>6</v>
      </c>
      <c r="C57" t="s">
        <v>5</v>
      </c>
      <c r="D57" t="s">
        <v>5</v>
      </c>
      <c r="E57" s="1" t="s">
        <v>66</v>
      </c>
      <c r="F57" s="1" t="s">
        <v>70</v>
      </c>
      <c r="G57" s="50">
        <v>8.5855558341160002E-2</v>
      </c>
      <c r="H57" s="50">
        <v>0.32511330538790001</v>
      </c>
      <c r="I57" s="50">
        <v>0.21808798407980001</v>
      </c>
      <c r="J57" s="50">
        <v>8.3386372725999997E-2</v>
      </c>
      <c r="K57" s="50">
        <v>0.32870256769400003</v>
      </c>
      <c r="L57" s="50">
        <v>0.22009234150599999</v>
      </c>
      <c r="M57" s="50">
        <v>8.2538860525180002E-2</v>
      </c>
      <c r="N57" s="50">
        <v>0.33276887398690003</v>
      </c>
      <c r="O57" s="50">
        <v>0.2225587450316</v>
      </c>
      <c r="P57" s="37">
        <v>-0.11055659399999999</v>
      </c>
      <c r="Q57" s="37">
        <v>0.25518562</v>
      </c>
      <c r="R57" s="37">
        <v>0.14902536499999999</v>
      </c>
      <c r="S57" s="3">
        <f t="shared" si="2"/>
        <v>0.29365439100000001</v>
      </c>
      <c r="T57">
        <v>9.1827000000000006E-2</v>
      </c>
      <c r="U57">
        <v>2.4573999999999999E-2</v>
      </c>
      <c r="V57">
        <v>5.8000999999999997E-2</v>
      </c>
      <c r="W57" s="27">
        <f t="shared" si="3"/>
        <v>2.3222269844557736E-4</v>
      </c>
      <c r="AB57" s="37">
        <v>-0.32870256769400003</v>
      </c>
      <c r="AC57" s="37">
        <v>-8.3386372725979999E-2</v>
      </c>
      <c r="AD57" s="37">
        <v>0.22009234150599999</v>
      </c>
    </row>
    <row r="58" spans="1:30" x14ac:dyDescent="0.2">
      <c r="A58">
        <v>46</v>
      </c>
      <c r="B58" t="s">
        <v>6</v>
      </c>
      <c r="C58" t="s">
        <v>5</v>
      </c>
      <c r="D58" t="s">
        <v>5</v>
      </c>
      <c r="E58" s="1" t="s">
        <v>71</v>
      </c>
      <c r="F58" s="1" t="s">
        <v>68</v>
      </c>
      <c r="G58" s="50">
        <v>8.5855558341160002E-2</v>
      </c>
      <c r="H58" s="50">
        <v>-0.32511330538790001</v>
      </c>
      <c r="I58" s="50">
        <v>-0.21808798407980001</v>
      </c>
      <c r="J58" s="50">
        <v>8.3386372725999997E-2</v>
      </c>
      <c r="K58" s="50">
        <v>-0.32870256769400003</v>
      </c>
      <c r="L58" s="50">
        <v>-0.22009234150599999</v>
      </c>
      <c r="M58" s="50">
        <v>8.2538860525180002E-2</v>
      </c>
      <c r="N58" s="50">
        <v>-0.33276887398690003</v>
      </c>
      <c r="O58" s="50">
        <v>-0.2225587450316</v>
      </c>
      <c r="P58" s="37">
        <v>-0.11055659399999999</v>
      </c>
      <c r="Q58" s="37">
        <v>-0.25518562</v>
      </c>
      <c r="R58" s="37">
        <v>-0.14902536499999999</v>
      </c>
      <c r="S58" s="3">
        <f t="shared" si="2"/>
        <v>-0.51476757900000003</v>
      </c>
      <c r="T58">
        <v>9.1827000000000006E-2</v>
      </c>
      <c r="U58">
        <v>-2.4573999999999999E-2</v>
      </c>
      <c r="V58">
        <v>-5.8000999999999997E-2</v>
      </c>
      <c r="W58" s="27">
        <f t="shared" si="3"/>
        <v>2.3222269844557736E-4</v>
      </c>
      <c r="AB58" s="37">
        <v>0.32870256769400003</v>
      </c>
      <c r="AC58" s="37">
        <v>8.3386372725979999E-2</v>
      </c>
      <c r="AD58" s="37">
        <v>0.22009234150599999</v>
      </c>
    </row>
    <row r="59" spans="1:30" x14ac:dyDescent="0.2">
      <c r="A59">
        <v>61</v>
      </c>
      <c r="B59" t="s">
        <v>6</v>
      </c>
      <c r="C59" t="s">
        <v>5</v>
      </c>
      <c r="D59" t="s">
        <v>5</v>
      </c>
      <c r="E59" s="1" t="s">
        <v>71</v>
      </c>
      <c r="F59" s="1" t="s">
        <v>68</v>
      </c>
      <c r="G59" s="50">
        <v>8.5855558341160002E-2</v>
      </c>
      <c r="H59" s="50">
        <v>-0.21808798407980001</v>
      </c>
      <c r="I59" s="50">
        <v>-0.32511330538790001</v>
      </c>
      <c r="J59" s="50">
        <v>8.3386372725999997E-2</v>
      </c>
      <c r="K59" s="50">
        <v>-0.22009234150599999</v>
      </c>
      <c r="L59" s="50">
        <v>-0.32870256769400003</v>
      </c>
      <c r="M59" s="50">
        <v>8.2538860525180002E-2</v>
      </c>
      <c r="N59" s="50">
        <v>-0.2225587450316</v>
      </c>
      <c r="O59" s="50">
        <v>-0.33276887398690003</v>
      </c>
      <c r="P59" s="37">
        <v>-0.11055659399999999</v>
      </c>
      <c r="Q59" s="37">
        <v>-0.14902536499999999</v>
      </c>
      <c r="R59" s="37">
        <v>-0.25518562</v>
      </c>
      <c r="S59" s="3">
        <f t="shared" si="2"/>
        <v>-0.51476757899999992</v>
      </c>
      <c r="T59">
        <v>9.1827000000000006E-2</v>
      </c>
      <c r="U59">
        <v>-5.8000999999999997E-2</v>
      </c>
      <c r="V59">
        <v>-2.4573999999999999E-2</v>
      </c>
      <c r="W59" s="27">
        <f t="shared" si="3"/>
        <v>2.3222269844557736E-4</v>
      </c>
      <c r="AB59" s="37">
        <v>0.32870256769400003</v>
      </c>
      <c r="AC59" s="37">
        <v>-8.3386372725979999E-2</v>
      </c>
      <c r="AD59" s="37">
        <v>-0.22009234150599999</v>
      </c>
    </row>
    <row r="60" spans="1:30" x14ac:dyDescent="0.2">
      <c r="A60">
        <v>63</v>
      </c>
      <c r="B60" t="s">
        <v>6</v>
      </c>
      <c r="C60" t="s">
        <v>5</v>
      </c>
      <c r="D60" t="s">
        <v>5</v>
      </c>
      <c r="E60" s="1" t="s">
        <v>66</v>
      </c>
      <c r="F60" s="1" t="s">
        <v>70</v>
      </c>
      <c r="G60" s="50">
        <v>8.5855558341160002E-2</v>
      </c>
      <c r="H60" s="50">
        <v>0.21808798407980001</v>
      </c>
      <c r="I60" s="50">
        <v>0.32511330538790001</v>
      </c>
      <c r="J60" s="50">
        <v>8.3386372725999997E-2</v>
      </c>
      <c r="K60" s="50">
        <v>0.22009234150599999</v>
      </c>
      <c r="L60" s="50">
        <v>0.32870256769400003</v>
      </c>
      <c r="M60" s="50">
        <v>8.2538860525180002E-2</v>
      </c>
      <c r="N60" s="50">
        <v>0.2225587450316</v>
      </c>
      <c r="O60" s="50">
        <v>0.33276887398690003</v>
      </c>
      <c r="P60" s="37">
        <v>-0.11055659399999999</v>
      </c>
      <c r="Q60" s="37">
        <v>0.14902536499999999</v>
      </c>
      <c r="R60" s="37">
        <v>0.25518562</v>
      </c>
      <c r="S60" s="3">
        <f t="shared" si="2"/>
        <v>0.29365439100000001</v>
      </c>
      <c r="T60">
        <v>9.1827000000000006E-2</v>
      </c>
      <c r="U60">
        <v>5.8000999999999997E-2</v>
      </c>
      <c r="V60">
        <v>2.4573999999999999E-2</v>
      </c>
      <c r="W60" s="27">
        <f t="shared" si="3"/>
        <v>2.3222269844557736E-4</v>
      </c>
      <c r="AB60" s="37">
        <v>-0.32870256769400003</v>
      </c>
      <c r="AC60" s="37">
        <v>8.3386372725979999E-2</v>
      </c>
      <c r="AD60" s="37">
        <v>-0.22009234150599999</v>
      </c>
    </row>
    <row r="61" spans="1:30" x14ac:dyDescent="0.2">
      <c r="A61">
        <v>43</v>
      </c>
      <c r="B61" t="s">
        <v>4</v>
      </c>
      <c r="C61" t="s">
        <v>5</v>
      </c>
      <c r="D61" t="s">
        <v>5</v>
      </c>
      <c r="E61" s="1" t="s">
        <v>66</v>
      </c>
      <c r="F61" s="1" t="s">
        <v>68</v>
      </c>
      <c r="G61" s="50">
        <v>-8.2449051658749994E-2</v>
      </c>
      <c r="H61" s="50">
        <v>-0.33273476635470001</v>
      </c>
      <c r="I61" s="50">
        <v>0.22252294375500001</v>
      </c>
      <c r="J61" s="50">
        <v>-8.3386372725999997E-2</v>
      </c>
      <c r="K61" s="50">
        <v>-0.32870256769400003</v>
      </c>
      <c r="L61" s="50">
        <v>0.22009234150599999</v>
      </c>
      <c r="M61" s="50">
        <v>-8.5807462486079997E-2</v>
      </c>
      <c r="N61" s="50">
        <v>-0.32508782240340001</v>
      </c>
      <c r="O61" s="50">
        <v>0.21806165926990001</v>
      </c>
      <c r="P61" s="37">
        <v>-0.111947028</v>
      </c>
      <c r="Q61" s="37">
        <v>0.254898132</v>
      </c>
      <c r="R61" s="37">
        <v>-0.148709483</v>
      </c>
      <c r="S61" s="3">
        <f t="shared" si="2"/>
        <v>-5.7583790000000079E-3</v>
      </c>
      <c r="T61">
        <v>9.1827000000000006E-2</v>
      </c>
      <c r="U61">
        <v>2.4573999999999999E-2</v>
      </c>
      <c r="V61">
        <v>-5.8000999999999997E-2</v>
      </c>
      <c r="W61" s="27">
        <f t="shared" si="3"/>
        <v>2.2475907269395252E-4</v>
      </c>
      <c r="AB61" s="37">
        <v>-8.3386372725979999E-2</v>
      </c>
      <c r="AC61" s="37">
        <v>0.22009234150599999</v>
      </c>
      <c r="AD61" s="37">
        <v>-0.32870256769400003</v>
      </c>
    </row>
    <row r="62" spans="1:30" x14ac:dyDescent="0.2">
      <c r="A62">
        <v>45</v>
      </c>
      <c r="B62" t="s">
        <v>6</v>
      </c>
      <c r="C62" t="s">
        <v>5</v>
      </c>
      <c r="D62" t="s">
        <v>5</v>
      </c>
      <c r="E62" s="1" t="s">
        <v>71</v>
      </c>
      <c r="F62" s="1" t="s">
        <v>70</v>
      </c>
      <c r="G62" s="50">
        <v>-8.2449051658749994E-2</v>
      </c>
      <c r="H62" s="50">
        <v>0.33273476635470001</v>
      </c>
      <c r="I62" s="50">
        <v>-0.22252294375500001</v>
      </c>
      <c r="J62" s="50">
        <v>-8.3386372725999997E-2</v>
      </c>
      <c r="K62" s="50">
        <v>0.32870256769400003</v>
      </c>
      <c r="L62" s="50">
        <v>-0.22009234150599999</v>
      </c>
      <c r="M62" s="50">
        <v>-8.5807462486079997E-2</v>
      </c>
      <c r="N62" s="50">
        <v>0.32508782240340001</v>
      </c>
      <c r="O62" s="50">
        <v>-0.21806165926990001</v>
      </c>
      <c r="P62" s="37">
        <v>-0.111947028</v>
      </c>
      <c r="Q62" s="37">
        <v>-0.254898132</v>
      </c>
      <c r="R62" s="37">
        <v>0.148709483</v>
      </c>
      <c r="S62" s="3">
        <f t="shared" si="2"/>
        <v>-0.218135677</v>
      </c>
      <c r="T62">
        <v>9.1827000000000006E-2</v>
      </c>
      <c r="U62">
        <v>-2.4573999999999999E-2</v>
      </c>
      <c r="V62">
        <v>5.8000999999999997E-2</v>
      </c>
      <c r="W62" s="27">
        <f t="shared" si="3"/>
        <v>2.2475907269395252E-4</v>
      </c>
      <c r="AB62" s="37">
        <v>0.22009234150599999</v>
      </c>
      <c r="AC62" s="37">
        <v>-0.32870256769400003</v>
      </c>
      <c r="AD62" s="37">
        <v>-8.3386372725979999E-2</v>
      </c>
    </row>
    <row r="63" spans="1:30" x14ac:dyDescent="0.2">
      <c r="A63">
        <v>59</v>
      </c>
      <c r="B63" t="s">
        <v>6</v>
      </c>
      <c r="C63" t="s">
        <v>5</v>
      </c>
      <c r="D63" t="s">
        <v>5</v>
      </c>
      <c r="E63" s="1" t="s">
        <v>71</v>
      </c>
      <c r="F63" s="1" t="s">
        <v>70</v>
      </c>
      <c r="G63" s="50">
        <v>-8.2449051658749994E-2</v>
      </c>
      <c r="H63" s="50">
        <v>0.22252294375500001</v>
      </c>
      <c r="I63" s="50">
        <v>-0.33273476635470001</v>
      </c>
      <c r="J63" s="50">
        <v>-8.3386372725999997E-2</v>
      </c>
      <c r="K63" s="50">
        <v>0.22009234150599999</v>
      </c>
      <c r="L63" s="50">
        <v>-0.32870256769400003</v>
      </c>
      <c r="M63" s="50">
        <v>-8.5807462486079997E-2</v>
      </c>
      <c r="N63" s="50">
        <v>0.21806165926990001</v>
      </c>
      <c r="O63" s="50">
        <v>-0.32508782240340001</v>
      </c>
      <c r="P63" s="37">
        <v>-0.111947028</v>
      </c>
      <c r="Q63" s="37">
        <v>-0.148709483</v>
      </c>
      <c r="R63" s="37">
        <v>0.254898132</v>
      </c>
      <c r="S63" s="3">
        <f t="shared" si="2"/>
        <v>-5.7583789999999802E-3</v>
      </c>
      <c r="T63">
        <v>9.1827000000000006E-2</v>
      </c>
      <c r="U63">
        <v>-5.8000999999999997E-2</v>
      </c>
      <c r="V63">
        <v>2.4573999999999999E-2</v>
      </c>
      <c r="W63" s="27">
        <f t="shared" si="3"/>
        <v>2.2475907269395252E-4</v>
      </c>
      <c r="AB63" s="37">
        <v>8.3386372725979999E-2</v>
      </c>
      <c r="AC63" s="37">
        <v>-0.22009234150599999</v>
      </c>
      <c r="AD63" s="37">
        <v>-0.32870256769400003</v>
      </c>
    </row>
    <row r="64" spans="1:30" x14ac:dyDescent="0.2">
      <c r="A64">
        <v>65</v>
      </c>
      <c r="B64" t="s">
        <v>6</v>
      </c>
      <c r="C64" t="s">
        <v>5</v>
      </c>
      <c r="D64" t="s">
        <v>5</v>
      </c>
      <c r="E64" s="1" t="s">
        <v>66</v>
      </c>
      <c r="F64" s="1" t="s">
        <v>68</v>
      </c>
      <c r="G64" s="50">
        <v>-8.2449051658749994E-2</v>
      </c>
      <c r="H64" s="50">
        <v>-0.22252294375500001</v>
      </c>
      <c r="I64" s="50">
        <v>0.33273476635470001</v>
      </c>
      <c r="J64" s="50">
        <v>-8.3386372725999997E-2</v>
      </c>
      <c r="K64" s="50">
        <v>-0.22009234150599999</v>
      </c>
      <c r="L64" s="50">
        <v>0.32870256769400003</v>
      </c>
      <c r="M64" s="50">
        <v>-8.5807462486079997E-2</v>
      </c>
      <c r="N64" s="50">
        <v>-0.21806165926990001</v>
      </c>
      <c r="O64" s="50">
        <v>0.32508782240340001</v>
      </c>
      <c r="P64" s="37">
        <v>-0.111947028</v>
      </c>
      <c r="Q64" s="37">
        <v>0.148709483</v>
      </c>
      <c r="R64" s="37">
        <v>-0.254898132</v>
      </c>
      <c r="S64" s="3">
        <f t="shared" si="2"/>
        <v>-0.218135677</v>
      </c>
      <c r="T64">
        <v>9.1827000000000006E-2</v>
      </c>
      <c r="U64">
        <v>5.8000999999999997E-2</v>
      </c>
      <c r="V64">
        <v>-2.4573999999999999E-2</v>
      </c>
      <c r="W64" s="27">
        <f t="shared" si="3"/>
        <v>2.2475907269395252E-4</v>
      </c>
      <c r="AB64" s="37">
        <v>0.22009234150599999</v>
      </c>
      <c r="AC64" s="37">
        <v>0.32870256769400003</v>
      </c>
      <c r="AD64" s="37">
        <v>8.3386372725979999E-2</v>
      </c>
    </row>
    <row r="65" spans="1:30" x14ac:dyDescent="0.2">
      <c r="A65">
        <v>49</v>
      </c>
      <c r="B65" t="s">
        <v>6</v>
      </c>
      <c r="C65" t="s">
        <v>5</v>
      </c>
      <c r="D65" t="s">
        <v>5</v>
      </c>
      <c r="E65" s="1" t="s">
        <v>66</v>
      </c>
      <c r="F65" s="1" t="s">
        <v>69</v>
      </c>
      <c r="G65" s="50">
        <v>-0.22132495923510001</v>
      </c>
      <c r="H65" s="50">
        <v>8.4462462773050001E-2</v>
      </c>
      <c r="I65" s="50">
        <v>-0.32632432172260001</v>
      </c>
      <c r="J65" s="50">
        <v>-0.22009234150599999</v>
      </c>
      <c r="K65" s="50">
        <v>8.3386372725999997E-2</v>
      </c>
      <c r="L65" s="50">
        <v>-0.32870256769400003</v>
      </c>
      <c r="M65" s="50">
        <v>-0.21951516070079999</v>
      </c>
      <c r="N65" s="50">
        <v>8.3985372118679999E-2</v>
      </c>
      <c r="O65" s="50">
        <v>-0.3315814970973</v>
      </c>
      <c r="P65" s="37">
        <v>6.0326617800000003E-2</v>
      </c>
      <c r="Q65" s="37">
        <v>-1.59030218E-2</v>
      </c>
      <c r="R65" s="37">
        <v>-0.17523917899999999</v>
      </c>
      <c r="S65" s="3">
        <f t="shared" si="2"/>
        <v>-0.13081558299999999</v>
      </c>
      <c r="T65">
        <v>1.7632999999999999E-2</v>
      </c>
      <c r="U65">
        <v>-5.8839000000000002E-2</v>
      </c>
      <c r="V65">
        <v>-1.1424999999999999E-2</v>
      </c>
      <c r="W65" s="27">
        <f t="shared" si="3"/>
        <v>1.9512016298130731E-4</v>
      </c>
      <c r="AB65" s="37">
        <v>8.3386372725979999E-2</v>
      </c>
      <c r="AC65" s="37">
        <v>0.22009234150599999</v>
      </c>
      <c r="AD65" s="37">
        <v>0.32870256769400003</v>
      </c>
    </row>
    <row r="66" spans="1:30" x14ac:dyDescent="0.2">
      <c r="A66">
        <v>53</v>
      </c>
      <c r="B66" t="s">
        <v>6</v>
      </c>
      <c r="C66" t="s">
        <v>5</v>
      </c>
      <c r="D66" t="s">
        <v>5</v>
      </c>
      <c r="E66" s="1" t="s">
        <v>71</v>
      </c>
      <c r="F66" s="1" t="s">
        <v>69</v>
      </c>
      <c r="G66" s="50">
        <v>-0.22132495923510001</v>
      </c>
      <c r="H66" s="50">
        <v>-8.4462462773050001E-2</v>
      </c>
      <c r="I66" s="50">
        <v>0.32632432172260001</v>
      </c>
      <c r="J66" s="50">
        <v>-0.22009234150599999</v>
      </c>
      <c r="K66" s="50">
        <v>-8.3386372725999997E-2</v>
      </c>
      <c r="L66" s="50">
        <v>0.32870256769400003</v>
      </c>
      <c r="M66" s="50">
        <v>-0.21951516070079999</v>
      </c>
      <c r="N66" s="50">
        <v>-8.3985372118679999E-2</v>
      </c>
      <c r="O66" s="50">
        <v>0.3315814970973</v>
      </c>
      <c r="P66" s="37">
        <v>6.0326617800000003E-2</v>
      </c>
      <c r="Q66" s="37">
        <v>1.59030218E-2</v>
      </c>
      <c r="R66" s="37">
        <v>0.17523917899999999</v>
      </c>
      <c r="S66" s="3">
        <f t="shared" si="2"/>
        <v>0.25146881860000003</v>
      </c>
      <c r="T66">
        <v>1.7632999999999999E-2</v>
      </c>
      <c r="U66">
        <v>5.8839000000000002E-2</v>
      </c>
      <c r="V66">
        <v>1.1424999999999999E-2</v>
      </c>
      <c r="W66" s="27">
        <f t="shared" si="3"/>
        <v>1.9512016298130731E-4</v>
      </c>
      <c r="AB66" s="37">
        <v>-0.22009234150599999</v>
      </c>
      <c r="AC66" s="37">
        <v>0.32870256769400003</v>
      </c>
      <c r="AD66" s="37">
        <v>-8.3386372725979999E-2</v>
      </c>
    </row>
    <row r="67" spans="1:30" x14ac:dyDescent="0.2">
      <c r="A67">
        <v>64</v>
      </c>
      <c r="B67" t="s">
        <v>6</v>
      </c>
      <c r="C67" t="s">
        <v>5</v>
      </c>
      <c r="D67" t="s">
        <v>5</v>
      </c>
      <c r="E67" s="1" t="s">
        <v>67</v>
      </c>
      <c r="F67" s="1" t="s">
        <v>68</v>
      </c>
      <c r="G67" s="50">
        <v>-0.22132495923510001</v>
      </c>
      <c r="H67" s="50">
        <v>0.32632432172260001</v>
      </c>
      <c r="I67" s="50">
        <v>-8.4462462773050001E-2</v>
      </c>
      <c r="J67" s="50">
        <v>-0.22009234150599999</v>
      </c>
      <c r="K67" s="50">
        <v>0.32870256769400003</v>
      </c>
      <c r="L67" s="50">
        <v>-8.3386372725999997E-2</v>
      </c>
      <c r="M67" s="50">
        <v>-0.21951516070079999</v>
      </c>
      <c r="N67" s="50">
        <v>0.3315814970973</v>
      </c>
      <c r="O67" s="50">
        <v>-8.3985372118679999E-2</v>
      </c>
      <c r="P67" s="37">
        <v>6.0326617800000003E-2</v>
      </c>
      <c r="Q67" s="37">
        <v>0.17523917899999999</v>
      </c>
      <c r="R67" s="37">
        <v>1.59030218E-2</v>
      </c>
      <c r="S67" s="3">
        <f t="shared" ref="S67:S98" si="4">P67+Q67+R67</f>
        <v>0.25146881860000003</v>
      </c>
      <c r="T67">
        <v>1.7632999999999999E-2</v>
      </c>
      <c r="U67">
        <v>1.1424999999999999E-2</v>
      </c>
      <c r="V67">
        <v>5.8839000000000002E-2</v>
      </c>
      <c r="W67" s="27">
        <f t="shared" ref="W67:W98" si="5">((P67*T67)+(Q67*U67)+(R67*V67))*$AA$5</f>
        <v>1.9512016298130731E-4</v>
      </c>
      <c r="AB67" s="37">
        <v>-8.3386372725979999E-2</v>
      </c>
      <c r="AC67" s="37">
        <v>-0.22009234150599999</v>
      </c>
      <c r="AD67" s="37">
        <v>0.32870256769400003</v>
      </c>
    </row>
    <row r="68" spans="1:30" x14ac:dyDescent="0.2">
      <c r="A68">
        <v>66</v>
      </c>
      <c r="B68" t="s">
        <v>6</v>
      </c>
      <c r="C68" t="s">
        <v>5</v>
      </c>
      <c r="D68" t="s">
        <v>5</v>
      </c>
      <c r="E68" s="1" t="s">
        <v>67</v>
      </c>
      <c r="F68" s="1" t="s">
        <v>70</v>
      </c>
      <c r="G68" s="50">
        <v>-0.22132495923510001</v>
      </c>
      <c r="H68" s="50">
        <v>-0.32632432172260001</v>
      </c>
      <c r="I68" s="50">
        <v>8.4462462773050001E-2</v>
      </c>
      <c r="J68" s="50">
        <v>-0.22009234150599999</v>
      </c>
      <c r="K68" s="50">
        <v>-0.32870256769400003</v>
      </c>
      <c r="L68" s="50">
        <v>8.3386372725999997E-2</v>
      </c>
      <c r="M68" s="50">
        <v>-0.21951516070079999</v>
      </c>
      <c r="N68" s="50">
        <v>-0.3315814970973</v>
      </c>
      <c r="O68" s="50">
        <v>8.3985372118679999E-2</v>
      </c>
      <c r="P68" s="37">
        <v>6.0326617800000003E-2</v>
      </c>
      <c r="Q68" s="37">
        <v>-0.17523917899999999</v>
      </c>
      <c r="R68" s="37">
        <v>-1.59030218E-2</v>
      </c>
      <c r="S68" s="3">
        <f t="shared" si="4"/>
        <v>-0.13081558299999999</v>
      </c>
      <c r="T68">
        <v>1.7632999999999999E-2</v>
      </c>
      <c r="U68">
        <v>-1.1424999999999999E-2</v>
      </c>
      <c r="V68">
        <v>-5.8839000000000002E-2</v>
      </c>
      <c r="W68" s="27">
        <f t="shared" si="5"/>
        <v>1.9512016298130731E-4</v>
      </c>
      <c r="AB68" s="37">
        <v>-0.22009234150599999</v>
      </c>
      <c r="AC68" s="37">
        <v>-0.32870256769400003</v>
      </c>
      <c r="AD68" s="37">
        <v>8.3386372725979999E-2</v>
      </c>
    </row>
    <row r="69" spans="1:30" x14ac:dyDescent="0.2">
      <c r="A69">
        <v>47</v>
      </c>
      <c r="B69" t="s">
        <v>6</v>
      </c>
      <c r="C69" t="s">
        <v>5</v>
      </c>
      <c r="D69" t="s">
        <v>5</v>
      </c>
      <c r="E69" s="1" t="s">
        <v>66</v>
      </c>
      <c r="F69" s="1" t="s">
        <v>67</v>
      </c>
      <c r="G69" s="50">
        <v>0.21950747963619999</v>
      </c>
      <c r="H69" s="50">
        <v>-8.3982843513759994E-2</v>
      </c>
      <c r="I69" s="50">
        <v>-0.33158014147769999</v>
      </c>
      <c r="J69" s="50">
        <v>0.22009234150599999</v>
      </c>
      <c r="K69" s="50">
        <v>-8.3386372725999997E-2</v>
      </c>
      <c r="L69" s="50">
        <v>-0.32870256769400003</v>
      </c>
      <c r="M69" s="50">
        <v>0.22130906870959999</v>
      </c>
      <c r="N69" s="50">
        <v>-8.4453168098599998E-2</v>
      </c>
      <c r="O69" s="50">
        <v>-0.32631963390480001</v>
      </c>
      <c r="P69" s="37">
        <v>6.0052969099999999E-2</v>
      </c>
      <c r="Q69" s="37">
        <v>-1.56774862E-2</v>
      </c>
      <c r="R69" s="37">
        <v>0.17535025200000001</v>
      </c>
      <c r="S69" s="3">
        <f t="shared" si="4"/>
        <v>0.21972573490000002</v>
      </c>
      <c r="T69">
        <v>1.7632999999999999E-2</v>
      </c>
      <c r="U69">
        <v>-5.8839000000000002E-2</v>
      </c>
      <c r="V69">
        <v>1.1424999999999999E-2</v>
      </c>
      <c r="W69" s="27">
        <f t="shared" si="5"/>
        <v>1.9429968524097027E-4</v>
      </c>
      <c r="AB69" s="37">
        <v>-1.6539055968999999E-2</v>
      </c>
      <c r="AC69" s="37">
        <v>-0.38569609221000001</v>
      </c>
      <c r="AD69" s="37">
        <v>0.29784731073499998</v>
      </c>
    </row>
    <row r="70" spans="1:30" x14ac:dyDescent="0.2">
      <c r="A70">
        <v>51</v>
      </c>
      <c r="B70" t="s">
        <v>6</v>
      </c>
      <c r="C70" t="s">
        <v>5</v>
      </c>
      <c r="D70" t="s">
        <v>5</v>
      </c>
      <c r="E70" s="1" t="s">
        <v>71</v>
      </c>
      <c r="F70" s="1" t="s">
        <v>67</v>
      </c>
      <c r="G70" s="50">
        <v>0.21950747963619999</v>
      </c>
      <c r="H70" s="50">
        <v>8.3982843513759994E-2</v>
      </c>
      <c r="I70" s="50">
        <v>0.33158014147769999</v>
      </c>
      <c r="J70" s="50">
        <v>0.22009234150599999</v>
      </c>
      <c r="K70" s="50">
        <v>8.3386372725999997E-2</v>
      </c>
      <c r="L70" s="50">
        <v>0.32870256769400003</v>
      </c>
      <c r="M70" s="50">
        <v>0.22130906870959999</v>
      </c>
      <c r="N70" s="50">
        <v>8.4453168098599998E-2</v>
      </c>
      <c r="O70" s="50">
        <v>0.32631963390480001</v>
      </c>
      <c r="P70" s="37">
        <v>6.0052969099999999E-2</v>
      </c>
      <c r="Q70" s="37">
        <v>1.56774862E-2</v>
      </c>
      <c r="R70" s="37">
        <v>-0.17535025200000001</v>
      </c>
      <c r="S70" s="3">
        <f t="shared" si="4"/>
        <v>-9.9619796700000013E-2</v>
      </c>
      <c r="T70">
        <v>1.7632999999999999E-2</v>
      </c>
      <c r="U70">
        <v>5.8839000000000002E-2</v>
      </c>
      <c r="V70">
        <v>-1.1424999999999999E-2</v>
      </c>
      <c r="W70" s="27">
        <f t="shared" si="5"/>
        <v>1.9429968524097027E-4</v>
      </c>
      <c r="AB70" s="37">
        <v>1.6539055968999999E-2</v>
      </c>
      <c r="AC70" s="37">
        <v>0.38569609221000001</v>
      </c>
      <c r="AD70" s="37">
        <v>0.29784731073499998</v>
      </c>
    </row>
    <row r="71" spans="1:30" x14ac:dyDescent="0.2">
      <c r="A71">
        <v>60</v>
      </c>
      <c r="B71" t="s">
        <v>6</v>
      </c>
      <c r="C71" t="s">
        <v>5</v>
      </c>
      <c r="D71" t="s">
        <v>5</v>
      </c>
      <c r="E71" s="1" t="s">
        <v>69</v>
      </c>
      <c r="F71" s="1" t="s">
        <v>70</v>
      </c>
      <c r="G71" s="50">
        <v>0.21950747963619999</v>
      </c>
      <c r="H71" s="50">
        <v>-0.33158014147769999</v>
      </c>
      <c r="I71" s="50">
        <v>-8.3982843513759994E-2</v>
      </c>
      <c r="J71" s="50">
        <v>0.22009234150599999</v>
      </c>
      <c r="K71" s="50">
        <v>-0.32870256769400003</v>
      </c>
      <c r="L71" s="50">
        <v>-8.3386372725999997E-2</v>
      </c>
      <c r="M71" s="50">
        <v>0.22130906870959999</v>
      </c>
      <c r="N71" s="50">
        <v>-0.32631963390480001</v>
      </c>
      <c r="O71" s="50">
        <v>-8.4453168098599998E-2</v>
      </c>
      <c r="P71" s="37">
        <v>6.0052969099999999E-2</v>
      </c>
      <c r="Q71" s="37">
        <v>0.17535025200000001</v>
      </c>
      <c r="R71" s="37">
        <v>-1.56774862E-2</v>
      </c>
      <c r="S71" s="3">
        <f t="shared" si="4"/>
        <v>0.2197257349</v>
      </c>
      <c r="T71">
        <v>1.7632999999999999E-2</v>
      </c>
      <c r="U71">
        <v>1.1424999999999999E-2</v>
      </c>
      <c r="V71">
        <v>-5.8839000000000002E-2</v>
      </c>
      <c r="W71" s="27">
        <f t="shared" si="5"/>
        <v>1.9429968524097027E-4</v>
      </c>
      <c r="AB71" s="37">
        <v>-1.6539055968999999E-2</v>
      </c>
      <c r="AC71" s="37">
        <v>0.38569609221000001</v>
      </c>
      <c r="AD71" s="37">
        <v>-0.29784731073499998</v>
      </c>
    </row>
    <row r="72" spans="1:30" x14ac:dyDescent="0.2">
      <c r="A72">
        <v>62</v>
      </c>
      <c r="B72" t="s">
        <v>6</v>
      </c>
      <c r="C72" t="s">
        <v>5</v>
      </c>
      <c r="D72" t="s">
        <v>5</v>
      </c>
      <c r="E72" s="1" t="s">
        <v>68</v>
      </c>
      <c r="F72" s="1" t="s">
        <v>69</v>
      </c>
      <c r="G72" s="50">
        <v>0.21950747963619999</v>
      </c>
      <c r="H72" s="50">
        <v>0.33158014147769999</v>
      </c>
      <c r="I72" s="50">
        <v>8.3982843513759994E-2</v>
      </c>
      <c r="J72" s="50">
        <v>0.22009234150599999</v>
      </c>
      <c r="K72" s="50">
        <v>0.32870256769400003</v>
      </c>
      <c r="L72" s="50">
        <v>8.3386372725999997E-2</v>
      </c>
      <c r="M72" s="50">
        <v>0.22130906870959999</v>
      </c>
      <c r="N72" s="50">
        <v>0.32631963390480001</v>
      </c>
      <c r="O72" s="50">
        <v>8.4453168098599998E-2</v>
      </c>
      <c r="P72" s="37">
        <v>6.0052969099999999E-2</v>
      </c>
      <c r="Q72" s="37">
        <v>-0.17535025200000001</v>
      </c>
      <c r="R72" s="37">
        <v>1.56774862E-2</v>
      </c>
      <c r="S72" s="3">
        <f t="shared" si="4"/>
        <v>-9.9619796700000013E-2</v>
      </c>
      <c r="T72">
        <v>1.7632999999999999E-2</v>
      </c>
      <c r="U72">
        <v>-1.1424999999999999E-2</v>
      </c>
      <c r="V72">
        <v>5.8839000000000002E-2</v>
      </c>
      <c r="W72" s="27">
        <f t="shared" si="5"/>
        <v>1.9429968524097027E-4</v>
      </c>
      <c r="AB72" s="37">
        <v>1.6539055968999999E-2</v>
      </c>
      <c r="AC72" s="37">
        <v>-0.38569609221000001</v>
      </c>
      <c r="AD72" s="37">
        <v>-0.29784731073499998</v>
      </c>
    </row>
    <row r="73" spans="1:30" x14ac:dyDescent="0.2">
      <c r="A73">
        <v>97</v>
      </c>
      <c r="B73" t="s">
        <v>6</v>
      </c>
      <c r="C73" t="s">
        <v>74</v>
      </c>
      <c r="D73" t="s">
        <v>9</v>
      </c>
      <c r="E73" s="1" t="s">
        <v>66</v>
      </c>
      <c r="F73" s="1" t="s">
        <v>69</v>
      </c>
      <c r="G73" s="50">
        <v>9.2019720455029999E-2</v>
      </c>
      <c r="H73" s="50">
        <v>0.4435037944056</v>
      </c>
      <c r="I73" s="50">
        <v>9.0272480934029994E-2</v>
      </c>
      <c r="J73" s="50">
        <v>9.1608527038000001E-2</v>
      </c>
      <c r="K73" s="50">
        <v>0.44501316002199998</v>
      </c>
      <c r="L73" s="50">
        <v>9.1608527038000001E-2</v>
      </c>
      <c r="M73" s="50">
        <v>9.1357097714279994E-2</v>
      </c>
      <c r="N73" s="50">
        <v>0.44665740251460001</v>
      </c>
      <c r="O73" s="50">
        <v>9.3004028384179996E-2</v>
      </c>
      <c r="P73" s="37">
        <v>-2.20874247E-2</v>
      </c>
      <c r="Q73" s="37">
        <v>0.10512027</v>
      </c>
      <c r="R73" s="37">
        <v>9.1051581699999995E-2</v>
      </c>
      <c r="S73" s="3">
        <f t="shared" si="4"/>
        <v>0.17408442699999999</v>
      </c>
      <c r="T73">
        <v>2.2879999999999998</v>
      </c>
      <c r="U73">
        <v>0.84511999999999998</v>
      </c>
      <c r="V73">
        <v>-0.42979000000000001</v>
      </c>
      <c r="W73" s="27">
        <f t="shared" si="5"/>
        <v>-4.0464015875756931E-5</v>
      </c>
      <c r="AB73" s="37">
        <v>0.29784731073499998</v>
      </c>
      <c r="AC73" s="37">
        <v>-1.6539055968999999E-2</v>
      </c>
      <c r="AD73" s="37">
        <v>-0.38569609221000001</v>
      </c>
    </row>
    <row r="74" spans="1:30" x14ac:dyDescent="0.2">
      <c r="A74">
        <v>101</v>
      </c>
      <c r="B74" t="s">
        <v>6</v>
      </c>
      <c r="C74" t="s">
        <v>74</v>
      </c>
      <c r="D74" t="s">
        <v>9</v>
      </c>
      <c r="E74" s="1" t="s">
        <v>71</v>
      </c>
      <c r="F74" s="1" t="s">
        <v>69</v>
      </c>
      <c r="G74" s="50">
        <v>9.2019720455029999E-2</v>
      </c>
      <c r="H74" s="50">
        <v>-0.4435037944056</v>
      </c>
      <c r="I74" s="50">
        <v>-9.0272480934029994E-2</v>
      </c>
      <c r="J74" s="50">
        <v>9.1608527038000001E-2</v>
      </c>
      <c r="K74" s="50">
        <v>-0.44501316002199998</v>
      </c>
      <c r="L74" s="50">
        <v>-9.1608527038000001E-2</v>
      </c>
      <c r="M74" s="50">
        <v>9.1357097714279994E-2</v>
      </c>
      <c r="N74" s="50">
        <v>-0.44665740251460001</v>
      </c>
      <c r="O74" s="50">
        <v>-9.3004028384179996E-2</v>
      </c>
      <c r="P74" s="37">
        <v>-2.20874247E-2</v>
      </c>
      <c r="Q74" s="37">
        <v>-0.10512027</v>
      </c>
      <c r="R74" s="37">
        <v>-9.1051581699999995E-2</v>
      </c>
      <c r="S74" s="3">
        <f t="shared" si="4"/>
        <v>-0.21825927640000001</v>
      </c>
      <c r="T74">
        <v>2.2879999999999998</v>
      </c>
      <c r="U74">
        <v>-0.84511999999999998</v>
      </c>
      <c r="V74">
        <v>0.42979000000000001</v>
      </c>
      <c r="W74" s="27">
        <f t="shared" si="5"/>
        <v>-4.0464015875756931E-5</v>
      </c>
      <c r="AB74" s="37">
        <v>-0.38569609221000001</v>
      </c>
      <c r="AC74" s="37">
        <v>0.29784731073499998</v>
      </c>
      <c r="AD74" s="37">
        <v>-1.6539055968999999E-2</v>
      </c>
    </row>
    <row r="75" spans="1:30" x14ac:dyDescent="0.2">
      <c r="A75">
        <v>96</v>
      </c>
      <c r="B75" t="s">
        <v>6</v>
      </c>
      <c r="C75" t="s">
        <v>74</v>
      </c>
      <c r="D75" t="s">
        <v>9</v>
      </c>
      <c r="E75" s="1" t="s">
        <v>67</v>
      </c>
      <c r="F75" s="1" t="s">
        <v>68</v>
      </c>
      <c r="G75" s="50">
        <v>9.2019720455029999E-2</v>
      </c>
      <c r="H75" s="50">
        <v>-9.0272480934029994E-2</v>
      </c>
      <c r="I75" s="50">
        <v>-0.4435037944056</v>
      </c>
      <c r="J75" s="50">
        <v>9.1608527038000001E-2</v>
      </c>
      <c r="K75" s="50">
        <v>-9.1608527038000001E-2</v>
      </c>
      <c r="L75" s="50">
        <v>-0.44501316002199998</v>
      </c>
      <c r="M75" s="50">
        <v>9.1357097714279994E-2</v>
      </c>
      <c r="N75" s="50">
        <v>-9.3004028384179996E-2</v>
      </c>
      <c r="O75" s="50">
        <v>-0.44665740251460001</v>
      </c>
      <c r="P75" s="37">
        <v>-2.20874247E-2</v>
      </c>
      <c r="Q75" s="37">
        <v>-9.1051581699999995E-2</v>
      </c>
      <c r="R75" s="37">
        <v>-0.10512027</v>
      </c>
      <c r="S75" s="3">
        <f t="shared" si="4"/>
        <v>-0.21825927639999998</v>
      </c>
      <c r="T75">
        <v>2.2879999999999998</v>
      </c>
      <c r="U75">
        <v>0.42979000000000001</v>
      </c>
      <c r="V75">
        <v>-0.84511999999999998</v>
      </c>
      <c r="W75" s="27">
        <f t="shared" si="5"/>
        <v>-4.046401587575727E-5</v>
      </c>
      <c r="AB75" s="37">
        <v>-0.29784731073499998</v>
      </c>
      <c r="AC75" s="37">
        <v>1.6539055968999999E-2</v>
      </c>
      <c r="AD75" s="37">
        <v>-0.38569609221000001</v>
      </c>
    </row>
    <row r="76" spans="1:30" x14ac:dyDescent="0.2">
      <c r="A76">
        <v>102</v>
      </c>
      <c r="B76" t="s">
        <v>6</v>
      </c>
      <c r="C76" t="s">
        <v>74</v>
      </c>
      <c r="D76" t="s">
        <v>9</v>
      </c>
      <c r="E76" s="1" t="s">
        <v>67</v>
      </c>
      <c r="F76" s="1" t="s">
        <v>70</v>
      </c>
      <c r="G76" s="50">
        <v>9.2019720455019993E-2</v>
      </c>
      <c r="H76" s="50">
        <v>9.0272480934029994E-2</v>
      </c>
      <c r="I76" s="50">
        <v>0.4435037944056</v>
      </c>
      <c r="J76" s="50">
        <v>9.1608527038000001E-2</v>
      </c>
      <c r="K76" s="50">
        <v>9.1608527038000001E-2</v>
      </c>
      <c r="L76" s="50">
        <v>0.44501316002199998</v>
      </c>
      <c r="M76" s="50">
        <v>9.1357097714279994E-2</v>
      </c>
      <c r="N76" s="50">
        <v>9.3004028384179996E-2</v>
      </c>
      <c r="O76" s="50">
        <v>0.44665740251460001</v>
      </c>
      <c r="P76" s="37">
        <v>-2.20874247E-2</v>
      </c>
      <c r="Q76" s="37">
        <v>9.1051581699999995E-2</v>
      </c>
      <c r="R76" s="37">
        <v>0.10512027</v>
      </c>
      <c r="S76" s="3">
        <f t="shared" si="4"/>
        <v>0.17408442699999999</v>
      </c>
      <c r="T76">
        <v>2.2879999999999998</v>
      </c>
      <c r="U76">
        <v>-0.42979000000000001</v>
      </c>
      <c r="V76">
        <v>0.84511999999999998</v>
      </c>
      <c r="W76" s="27">
        <f t="shared" si="5"/>
        <v>-4.046401587575727E-5</v>
      </c>
      <c r="AB76" s="37">
        <v>0.38569609221000001</v>
      </c>
      <c r="AC76" s="37">
        <v>0.29784731073499998</v>
      </c>
      <c r="AD76" s="37">
        <v>1.6539055968999999E-2</v>
      </c>
    </row>
    <row r="77" spans="1:30" x14ac:dyDescent="0.2">
      <c r="A77">
        <v>95</v>
      </c>
      <c r="B77" t="s">
        <v>6</v>
      </c>
      <c r="C77" t="s">
        <v>74</v>
      </c>
      <c r="D77" t="s">
        <v>9</v>
      </c>
      <c r="E77" s="1" t="s">
        <v>66</v>
      </c>
      <c r="F77" s="1" t="s">
        <v>67</v>
      </c>
      <c r="G77" s="50">
        <v>-9.136540588882E-2</v>
      </c>
      <c r="H77" s="50">
        <v>-0.44665639741919999</v>
      </c>
      <c r="I77" s="50">
        <v>9.3004190917289994E-2</v>
      </c>
      <c r="J77" s="50">
        <v>-9.1608527038000001E-2</v>
      </c>
      <c r="K77" s="50">
        <v>-0.44501316002199998</v>
      </c>
      <c r="L77" s="50">
        <v>9.1608527038000001E-2</v>
      </c>
      <c r="M77" s="50">
        <v>-9.2028925364989994E-2</v>
      </c>
      <c r="N77" s="50">
        <v>-0.4435064236738</v>
      </c>
      <c r="O77" s="50">
        <v>9.0274903551419997E-2</v>
      </c>
      <c r="P77" s="37">
        <v>-2.21173159E-2</v>
      </c>
      <c r="Q77" s="37">
        <v>0.104999125</v>
      </c>
      <c r="R77" s="37">
        <v>-9.0976245499999997E-2</v>
      </c>
      <c r="S77" s="3">
        <f t="shared" si="4"/>
        <v>-8.0944364000000019E-3</v>
      </c>
      <c r="T77">
        <v>2.2879999999999998</v>
      </c>
      <c r="U77">
        <v>0.84511999999999998</v>
      </c>
      <c r="V77">
        <v>0.42979000000000001</v>
      </c>
      <c r="W77" s="27">
        <f t="shared" si="5"/>
        <v>-4.7212259633243793E-5</v>
      </c>
      <c r="AB77" s="37">
        <v>0.29784731073499998</v>
      </c>
      <c r="AC77" s="37">
        <v>1.6539055968999999E-2</v>
      </c>
      <c r="AD77" s="37">
        <v>0.38569609221000001</v>
      </c>
    </row>
    <row r="78" spans="1:30" x14ac:dyDescent="0.2">
      <c r="A78">
        <v>98</v>
      </c>
      <c r="B78" t="s">
        <v>6</v>
      </c>
      <c r="C78" t="s">
        <v>74</v>
      </c>
      <c r="D78" t="s">
        <v>9</v>
      </c>
      <c r="E78" s="1" t="s">
        <v>68</v>
      </c>
      <c r="F78" s="1" t="s">
        <v>69</v>
      </c>
      <c r="G78" s="50">
        <v>-9.136540588882E-2</v>
      </c>
      <c r="H78" s="50">
        <v>-9.3004190917289994E-2</v>
      </c>
      <c r="I78" s="50">
        <v>0.44665639741919999</v>
      </c>
      <c r="J78" s="50">
        <v>-9.1608527038000001E-2</v>
      </c>
      <c r="K78" s="50">
        <v>-9.1608527038000001E-2</v>
      </c>
      <c r="L78" s="50">
        <v>0.44501316002199998</v>
      </c>
      <c r="M78" s="50">
        <v>-9.2028925364989994E-2</v>
      </c>
      <c r="N78" s="50">
        <v>-9.0274903551419997E-2</v>
      </c>
      <c r="O78" s="50">
        <v>0.4435064236738</v>
      </c>
      <c r="P78" s="37">
        <v>-2.21173159E-2</v>
      </c>
      <c r="Q78" s="37">
        <v>9.0976245499999997E-2</v>
      </c>
      <c r="R78" s="37">
        <v>-0.104999125</v>
      </c>
      <c r="S78" s="3">
        <f t="shared" si="4"/>
        <v>-3.6140195400000005E-2</v>
      </c>
      <c r="T78">
        <v>2.2879999999999998</v>
      </c>
      <c r="U78">
        <v>-0.42979000000000001</v>
      </c>
      <c r="V78">
        <v>-0.84511999999999998</v>
      </c>
      <c r="W78" s="27">
        <f t="shared" si="5"/>
        <v>-4.7212259633243793E-5</v>
      </c>
      <c r="AB78" s="37">
        <v>0.38569609221000001</v>
      </c>
      <c r="AC78" s="37">
        <v>-0.29784731073499998</v>
      </c>
      <c r="AD78" s="37">
        <v>-1.6539055968999999E-2</v>
      </c>
    </row>
    <row r="79" spans="1:30" x14ac:dyDescent="0.2">
      <c r="A79">
        <v>99</v>
      </c>
      <c r="B79" t="s">
        <v>6</v>
      </c>
      <c r="C79" t="s">
        <v>74</v>
      </c>
      <c r="D79" t="s">
        <v>9</v>
      </c>
      <c r="E79" s="1" t="s">
        <v>71</v>
      </c>
      <c r="F79" s="1" t="s">
        <v>67</v>
      </c>
      <c r="G79" s="50">
        <v>-9.136540588882E-2</v>
      </c>
      <c r="H79" s="50">
        <v>0.44665639741919999</v>
      </c>
      <c r="I79" s="50">
        <v>-9.3004190917289994E-2</v>
      </c>
      <c r="J79" s="50">
        <v>-9.1608527038000001E-2</v>
      </c>
      <c r="K79" s="50">
        <v>0.44501316002199998</v>
      </c>
      <c r="L79" s="50">
        <v>-9.1608527038000001E-2</v>
      </c>
      <c r="M79" s="50">
        <v>-9.2028925364989994E-2</v>
      </c>
      <c r="N79" s="50">
        <v>0.4435064236738</v>
      </c>
      <c r="O79" s="50">
        <v>-9.0274903551419997E-2</v>
      </c>
      <c r="P79" s="37">
        <v>-2.21173159E-2</v>
      </c>
      <c r="Q79" s="37">
        <v>-0.104999125</v>
      </c>
      <c r="R79" s="37">
        <v>9.0976245499999997E-2</v>
      </c>
      <c r="S79" s="3">
        <f t="shared" si="4"/>
        <v>-3.6140195399999991E-2</v>
      </c>
      <c r="T79">
        <v>2.2879999999999998</v>
      </c>
      <c r="U79">
        <v>-0.84511999999999998</v>
      </c>
      <c r="V79">
        <v>-0.42979000000000001</v>
      </c>
      <c r="W79" s="27">
        <f t="shared" si="5"/>
        <v>-4.7212259633243793E-5</v>
      </c>
      <c r="AB79" s="37">
        <v>-0.29784731073499998</v>
      </c>
      <c r="AC79" s="37">
        <v>-1.6539055968999999E-2</v>
      </c>
      <c r="AD79" s="37">
        <v>0.38569609221000001</v>
      </c>
    </row>
    <row r="80" spans="1:30" x14ac:dyDescent="0.2">
      <c r="A80">
        <v>100</v>
      </c>
      <c r="B80" t="s">
        <v>6</v>
      </c>
      <c r="C80" t="s">
        <v>74</v>
      </c>
      <c r="D80" t="s">
        <v>9</v>
      </c>
      <c r="E80" s="1" t="s">
        <v>69</v>
      </c>
      <c r="F80" s="1" t="s">
        <v>70</v>
      </c>
      <c r="G80" s="50">
        <v>-9.136540588882E-2</v>
      </c>
      <c r="H80" s="50">
        <v>9.3004190917289994E-2</v>
      </c>
      <c r="I80" s="50">
        <v>-0.44665639741919999</v>
      </c>
      <c r="J80" s="50">
        <v>-9.1608527038000001E-2</v>
      </c>
      <c r="K80" s="50">
        <v>9.1608527038000001E-2</v>
      </c>
      <c r="L80" s="50">
        <v>-0.44501316002199998</v>
      </c>
      <c r="M80" s="50">
        <v>-9.2028925364989994E-2</v>
      </c>
      <c r="N80" s="50">
        <v>9.0274903551419997E-2</v>
      </c>
      <c r="O80" s="50">
        <v>-0.4435064236738</v>
      </c>
      <c r="P80" s="37">
        <v>-2.21173159E-2</v>
      </c>
      <c r="Q80" s="37">
        <v>-9.0976245499999997E-2</v>
      </c>
      <c r="R80" s="37">
        <v>0.104999125</v>
      </c>
      <c r="S80" s="3">
        <f t="shared" si="4"/>
        <v>-8.0944364000000019E-3</v>
      </c>
      <c r="T80">
        <v>2.2879999999999998</v>
      </c>
      <c r="U80">
        <v>0.42979000000000001</v>
      </c>
      <c r="V80">
        <v>0.84511999999999998</v>
      </c>
      <c r="W80" s="27">
        <f t="shared" si="5"/>
        <v>-4.7212259633243793E-5</v>
      </c>
      <c r="AB80" s="37">
        <v>-0.38569609221000001</v>
      </c>
      <c r="AC80" s="37">
        <v>-0.29784731073499998</v>
      </c>
      <c r="AD80" s="37">
        <v>1.6539055968999999E-2</v>
      </c>
    </row>
    <row r="81" spans="1:30" x14ac:dyDescent="0.2">
      <c r="A81">
        <v>74</v>
      </c>
      <c r="B81" t="s">
        <v>6</v>
      </c>
      <c r="C81" t="s">
        <v>9</v>
      </c>
      <c r="D81" t="s">
        <v>9</v>
      </c>
      <c r="E81" s="1" t="s">
        <v>68</v>
      </c>
      <c r="F81" s="1" t="s">
        <v>69</v>
      </c>
      <c r="G81" s="50">
        <v>0.38615271188360001</v>
      </c>
      <c r="H81" s="50">
        <v>0.29938751505200001</v>
      </c>
      <c r="I81" s="50">
        <v>1.9540279352010002E-2</v>
      </c>
      <c r="J81" s="50">
        <v>0.38569609221000001</v>
      </c>
      <c r="K81" s="50">
        <v>0.29784731073499998</v>
      </c>
      <c r="L81" s="50">
        <v>1.6539055968999999E-2</v>
      </c>
      <c r="M81" s="50">
        <v>0.3854089864263</v>
      </c>
      <c r="N81" s="50">
        <v>0.29665781339820002</v>
      </c>
      <c r="O81" s="50">
        <v>1.431871420466E-2</v>
      </c>
      <c r="P81" s="37">
        <v>-2.4790848599999998E-2</v>
      </c>
      <c r="Q81" s="37">
        <v>-9.0990055099999995E-2</v>
      </c>
      <c r="R81" s="37">
        <v>-0.174052172</v>
      </c>
      <c r="S81" s="3">
        <f t="shared" si="4"/>
        <v>-0.2898330757</v>
      </c>
      <c r="T81">
        <v>-0.90192000000000005</v>
      </c>
      <c r="U81">
        <v>0.74650000000000005</v>
      </c>
      <c r="V81">
        <v>-0.12265</v>
      </c>
      <c r="W81" s="27">
        <f t="shared" si="5"/>
        <v>-1.1808547957458484E-3</v>
      </c>
      <c r="AB81" s="37">
        <v>-0.38569609221000001</v>
      </c>
      <c r="AC81" s="37">
        <v>-1.6539055968999999E-2</v>
      </c>
      <c r="AD81" s="37">
        <v>0.29784731073499998</v>
      </c>
    </row>
    <row r="82" spans="1:30" x14ac:dyDescent="0.2">
      <c r="A82">
        <v>76</v>
      </c>
      <c r="B82" t="s">
        <v>6</v>
      </c>
      <c r="C82" t="s">
        <v>9</v>
      </c>
      <c r="D82" t="s">
        <v>9</v>
      </c>
      <c r="E82" s="1" t="s">
        <v>69</v>
      </c>
      <c r="F82" s="1" t="s">
        <v>70</v>
      </c>
      <c r="G82" s="50">
        <v>0.38615271188360001</v>
      </c>
      <c r="H82" s="50">
        <v>-0.29938751505200001</v>
      </c>
      <c r="I82" s="50">
        <v>-1.9540279352010002E-2</v>
      </c>
      <c r="J82" s="50">
        <v>0.38569609221000001</v>
      </c>
      <c r="K82" s="50">
        <v>-0.29784731073499998</v>
      </c>
      <c r="L82" s="50">
        <v>-1.6539055968999999E-2</v>
      </c>
      <c r="M82" s="50">
        <v>0.3854089864263</v>
      </c>
      <c r="N82" s="50">
        <v>-0.29665781339820002</v>
      </c>
      <c r="O82" s="50">
        <v>-1.431871420466E-2</v>
      </c>
      <c r="P82" s="37">
        <v>-2.4790848599999998E-2</v>
      </c>
      <c r="Q82" s="37">
        <v>9.0990055099999995E-2</v>
      </c>
      <c r="R82" s="37">
        <v>0.174052172</v>
      </c>
      <c r="S82" s="3">
        <f t="shared" si="4"/>
        <v>0.2402513785</v>
      </c>
      <c r="T82">
        <v>-0.90192000000000005</v>
      </c>
      <c r="U82">
        <v>-0.74650000000000005</v>
      </c>
      <c r="V82">
        <v>0.12265</v>
      </c>
      <c r="W82" s="27">
        <f t="shared" si="5"/>
        <v>-1.1808547957458484E-3</v>
      </c>
      <c r="AB82" s="37">
        <v>0.38569609221000001</v>
      </c>
      <c r="AC82" s="37">
        <v>1.6539055968999999E-2</v>
      </c>
      <c r="AD82" s="37">
        <v>0.29784731073499998</v>
      </c>
    </row>
    <row r="83" spans="1:30" x14ac:dyDescent="0.2">
      <c r="A83">
        <v>80</v>
      </c>
      <c r="B83" t="s">
        <v>6</v>
      </c>
      <c r="C83" t="s">
        <v>9</v>
      </c>
      <c r="D83" t="s">
        <v>9</v>
      </c>
      <c r="E83" s="1" t="s">
        <v>71</v>
      </c>
      <c r="F83" s="1" t="s">
        <v>67</v>
      </c>
      <c r="G83" s="50">
        <v>0.38615271188360001</v>
      </c>
      <c r="H83" s="50">
        <v>1.9540279352010002E-2</v>
      </c>
      <c r="I83" s="50">
        <v>0.29938751505200001</v>
      </c>
      <c r="J83" s="50">
        <v>0.38569609221000001</v>
      </c>
      <c r="K83" s="50">
        <v>1.6539055968999999E-2</v>
      </c>
      <c r="L83" s="50">
        <v>0.29784731073499998</v>
      </c>
      <c r="M83" s="50">
        <v>0.3854089864263</v>
      </c>
      <c r="N83" s="50">
        <v>1.431871420466E-2</v>
      </c>
      <c r="O83" s="50">
        <v>0.29665781339820002</v>
      </c>
      <c r="P83" s="37">
        <v>-2.4790848599999998E-2</v>
      </c>
      <c r="Q83" s="37">
        <v>-0.174052172</v>
      </c>
      <c r="R83" s="37">
        <v>-9.0990055099999995E-2</v>
      </c>
      <c r="S83" s="3">
        <f t="shared" si="4"/>
        <v>-0.2898330757</v>
      </c>
      <c r="T83">
        <v>-0.90192000000000005</v>
      </c>
      <c r="U83">
        <v>-0.12265</v>
      </c>
      <c r="V83">
        <v>0.74650000000000005</v>
      </c>
      <c r="W83" s="27">
        <f t="shared" si="5"/>
        <v>-1.1808547957458484E-3</v>
      </c>
      <c r="AB83" s="37">
        <v>0.38569609221000001</v>
      </c>
      <c r="AC83" s="37">
        <v>-1.6539055968999999E-2</v>
      </c>
      <c r="AD83" s="37">
        <v>-0.29784731073499998</v>
      </c>
    </row>
    <row r="84" spans="1:30" x14ac:dyDescent="0.2">
      <c r="A84">
        <v>81</v>
      </c>
      <c r="B84" t="s">
        <v>6</v>
      </c>
      <c r="C84" t="s">
        <v>9</v>
      </c>
      <c r="D84" t="s">
        <v>9</v>
      </c>
      <c r="E84" s="1" t="s">
        <v>66</v>
      </c>
      <c r="F84" s="1" t="s">
        <v>67</v>
      </c>
      <c r="G84" s="50">
        <v>0.38615271188360001</v>
      </c>
      <c r="H84" s="50">
        <v>-1.9540279352010002E-2</v>
      </c>
      <c r="I84" s="50">
        <v>-0.29938751505200001</v>
      </c>
      <c r="J84" s="50">
        <v>0.38569609221000001</v>
      </c>
      <c r="K84" s="50">
        <v>-1.6539055968999999E-2</v>
      </c>
      <c r="L84" s="50">
        <v>-0.29784731073499998</v>
      </c>
      <c r="M84" s="50">
        <v>0.3854089864263</v>
      </c>
      <c r="N84" s="50">
        <v>-1.431871420466E-2</v>
      </c>
      <c r="O84" s="50">
        <v>-0.29665781339820002</v>
      </c>
      <c r="P84" s="37">
        <v>-2.4790848599999998E-2</v>
      </c>
      <c r="Q84" s="37">
        <v>0.174052172</v>
      </c>
      <c r="R84" s="37">
        <v>9.0990055099999995E-2</v>
      </c>
      <c r="S84" s="3">
        <f t="shared" si="4"/>
        <v>0.2402513785</v>
      </c>
      <c r="T84">
        <v>-0.90192000000000005</v>
      </c>
      <c r="U84">
        <v>0.12265</v>
      </c>
      <c r="V84">
        <v>-0.74650000000000005</v>
      </c>
      <c r="W84" s="27">
        <f t="shared" si="5"/>
        <v>-1.1808547957458484E-3</v>
      </c>
      <c r="AB84" s="37">
        <v>-0.38569609221000001</v>
      </c>
      <c r="AC84" s="37">
        <v>1.6539055968999999E-2</v>
      </c>
      <c r="AD84" s="37">
        <v>-0.29784731073499998</v>
      </c>
    </row>
    <row r="85" spans="1:30" x14ac:dyDescent="0.2">
      <c r="A85">
        <v>72</v>
      </c>
      <c r="B85" t="s">
        <v>6</v>
      </c>
      <c r="C85" t="s">
        <v>9</v>
      </c>
      <c r="D85" t="s">
        <v>9</v>
      </c>
      <c r="E85" s="1" t="s">
        <v>67</v>
      </c>
      <c r="F85" s="1" t="s">
        <v>68</v>
      </c>
      <c r="G85" s="50">
        <v>-0.38541974536020002</v>
      </c>
      <c r="H85" s="50">
        <v>0.29666157052600001</v>
      </c>
      <c r="I85" s="50">
        <v>-1.431809770771E-2</v>
      </c>
      <c r="J85" s="50">
        <v>-0.38569609221000001</v>
      </c>
      <c r="K85" s="50">
        <v>0.29784731073499998</v>
      </c>
      <c r="L85" s="50">
        <v>-1.6539055968999999E-2</v>
      </c>
      <c r="M85" s="50">
        <v>-0.38616062945509999</v>
      </c>
      <c r="N85" s="50">
        <v>0.29938935677900003</v>
      </c>
      <c r="O85" s="50">
        <v>-1.9542319722920001E-2</v>
      </c>
      <c r="P85" s="37">
        <v>-2.46961365E-2</v>
      </c>
      <c r="Q85" s="37">
        <v>9.09262084E-2</v>
      </c>
      <c r="R85" s="37">
        <v>-0.17414073399999999</v>
      </c>
      <c r="S85" s="3">
        <f t="shared" si="4"/>
        <v>-0.1079106621</v>
      </c>
      <c r="T85">
        <v>-0.90192000000000005</v>
      </c>
      <c r="U85">
        <v>-0.74650000000000005</v>
      </c>
      <c r="V85">
        <v>-0.12265</v>
      </c>
      <c r="W85" s="27">
        <f t="shared" si="5"/>
        <v>-1.1821664192266349E-3</v>
      </c>
      <c r="AB85" s="37">
        <v>-1.6539055968999999E-2</v>
      </c>
      <c r="AC85" s="37">
        <v>0.29784731073499998</v>
      </c>
      <c r="AD85" s="37">
        <v>-0.38569609221000001</v>
      </c>
    </row>
    <row r="86" spans="1:30" x14ac:dyDescent="0.2">
      <c r="A86">
        <v>78</v>
      </c>
      <c r="B86" t="s">
        <v>6</v>
      </c>
      <c r="C86" t="s">
        <v>9</v>
      </c>
      <c r="D86" t="s">
        <v>9</v>
      </c>
      <c r="E86" s="1" t="s">
        <v>67</v>
      </c>
      <c r="F86" s="1" t="s">
        <v>70</v>
      </c>
      <c r="G86" s="50">
        <v>-0.38541974536020002</v>
      </c>
      <c r="H86" s="50">
        <v>-0.29666157052600001</v>
      </c>
      <c r="I86" s="50">
        <v>1.431809770771E-2</v>
      </c>
      <c r="J86" s="50">
        <v>-0.38569609221000001</v>
      </c>
      <c r="K86" s="50">
        <v>-0.29784731073499998</v>
      </c>
      <c r="L86" s="50">
        <v>1.6539055968999999E-2</v>
      </c>
      <c r="M86" s="50">
        <v>-0.38616062945509999</v>
      </c>
      <c r="N86" s="50">
        <v>-0.29938935677900003</v>
      </c>
      <c r="O86" s="50">
        <v>1.9542319722920001E-2</v>
      </c>
      <c r="P86" s="37">
        <v>-2.46961365E-2</v>
      </c>
      <c r="Q86" s="37">
        <v>-9.09262084E-2</v>
      </c>
      <c r="R86" s="37">
        <v>0.17414073399999999</v>
      </c>
      <c r="S86" s="3">
        <f t="shared" si="4"/>
        <v>5.8518389099999985E-2</v>
      </c>
      <c r="T86">
        <v>-0.90192000000000005</v>
      </c>
      <c r="U86">
        <v>0.74650000000000005</v>
      </c>
      <c r="V86">
        <v>0.12265</v>
      </c>
      <c r="W86" s="27">
        <f t="shared" si="5"/>
        <v>-1.1821664192266349E-3</v>
      </c>
      <c r="AB86" s="37">
        <v>0.29784731073499998</v>
      </c>
      <c r="AC86" s="37">
        <v>-0.38569609221000001</v>
      </c>
      <c r="AD86" s="37">
        <v>-1.6539055968999999E-2</v>
      </c>
    </row>
    <row r="87" spans="1:30" x14ac:dyDescent="0.2">
      <c r="A87">
        <v>79</v>
      </c>
      <c r="B87" t="s">
        <v>6</v>
      </c>
      <c r="C87" t="s">
        <v>9</v>
      </c>
      <c r="D87" t="s">
        <v>9</v>
      </c>
      <c r="E87" s="1" t="s">
        <v>71</v>
      </c>
      <c r="F87" s="1" t="s">
        <v>69</v>
      </c>
      <c r="G87" s="50">
        <v>-0.38541974536020002</v>
      </c>
      <c r="H87" s="50">
        <v>-1.431809770771E-2</v>
      </c>
      <c r="I87" s="50">
        <v>0.29666157052600001</v>
      </c>
      <c r="J87" s="50">
        <v>-0.38569609221000001</v>
      </c>
      <c r="K87" s="50">
        <v>-1.6539055968999999E-2</v>
      </c>
      <c r="L87" s="50">
        <v>0.29784731073499998</v>
      </c>
      <c r="M87" s="50">
        <v>-0.38616062945509999</v>
      </c>
      <c r="N87" s="50">
        <v>-1.9542319722920001E-2</v>
      </c>
      <c r="O87" s="50">
        <v>0.29938935677900003</v>
      </c>
      <c r="P87" s="37">
        <v>-2.46961365E-2</v>
      </c>
      <c r="Q87" s="37">
        <v>-0.17414073399999999</v>
      </c>
      <c r="R87" s="37">
        <v>9.09262084E-2</v>
      </c>
      <c r="S87" s="3">
        <f t="shared" si="4"/>
        <v>-0.10791066209999998</v>
      </c>
      <c r="T87">
        <v>-0.90192000000000005</v>
      </c>
      <c r="U87">
        <v>-0.12265</v>
      </c>
      <c r="V87">
        <v>-0.74650000000000005</v>
      </c>
      <c r="W87" s="27">
        <f t="shared" si="5"/>
        <v>-1.1821664192266349E-3</v>
      </c>
      <c r="AB87" s="37">
        <v>1.6539055968999999E-2</v>
      </c>
      <c r="AC87" s="37">
        <v>-0.29784731073499998</v>
      </c>
      <c r="AD87" s="37">
        <v>-0.38569609221000001</v>
      </c>
    </row>
    <row r="88" spans="1:30" x14ac:dyDescent="0.2">
      <c r="A88">
        <v>82</v>
      </c>
      <c r="B88" t="s">
        <v>6</v>
      </c>
      <c r="C88" t="s">
        <v>9</v>
      </c>
      <c r="D88" t="s">
        <v>9</v>
      </c>
      <c r="E88" s="1" t="s">
        <v>66</v>
      </c>
      <c r="F88" s="1" t="s">
        <v>69</v>
      </c>
      <c r="G88" s="50">
        <v>-0.38541974536020002</v>
      </c>
      <c r="H88" s="50">
        <v>1.431809770771E-2</v>
      </c>
      <c r="I88" s="50">
        <v>-0.29666157052600001</v>
      </c>
      <c r="J88" s="50">
        <v>-0.38569609221000001</v>
      </c>
      <c r="K88" s="50">
        <v>1.6539055968999999E-2</v>
      </c>
      <c r="L88" s="50">
        <v>-0.29784731073499998</v>
      </c>
      <c r="M88" s="50">
        <v>-0.38616062945509999</v>
      </c>
      <c r="N88" s="50">
        <v>1.9542319722920001E-2</v>
      </c>
      <c r="O88" s="50">
        <v>-0.29938935677900003</v>
      </c>
      <c r="P88" s="37">
        <v>-2.46961365E-2</v>
      </c>
      <c r="Q88" s="37">
        <v>0.17414073399999999</v>
      </c>
      <c r="R88" s="37">
        <v>-9.09262084E-2</v>
      </c>
      <c r="S88" s="3">
        <f t="shared" si="4"/>
        <v>5.8518389099999998E-2</v>
      </c>
      <c r="T88">
        <v>-0.90192000000000005</v>
      </c>
      <c r="U88">
        <v>0.12265</v>
      </c>
      <c r="V88">
        <v>0.74650000000000005</v>
      </c>
      <c r="W88" s="27">
        <f t="shared" si="5"/>
        <v>-1.1821664192266349E-3</v>
      </c>
      <c r="AB88" s="37">
        <v>0.29784731073499998</v>
      </c>
      <c r="AC88" s="37">
        <v>0.38569609221000001</v>
      </c>
      <c r="AD88" s="37">
        <v>1.6539055968999999E-2</v>
      </c>
    </row>
    <row r="89" spans="1:30" x14ac:dyDescent="0.2">
      <c r="A89">
        <v>20</v>
      </c>
      <c r="B89" t="s">
        <v>6</v>
      </c>
      <c r="C89" t="s">
        <v>73</v>
      </c>
      <c r="D89" t="s">
        <v>8</v>
      </c>
      <c r="E89" s="1" t="s">
        <v>68</v>
      </c>
      <c r="F89" s="1" t="s">
        <v>69</v>
      </c>
      <c r="G89" s="50">
        <v>0.32834970857680001</v>
      </c>
      <c r="H89" s="50">
        <v>0.27662510426569997</v>
      </c>
      <c r="I89" s="50">
        <v>6.050061043425E-2</v>
      </c>
      <c r="J89" s="50">
        <v>0.32819658178099997</v>
      </c>
      <c r="K89" s="50">
        <v>0.273774167111</v>
      </c>
      <c r="L89" s="50">
        <v>5.7860088992999999E-2</v>
      </c>
      <c r="M89" s="50">
        <v>0.32845504235090001</v>
      </c>
      <c r="N89" s="50">
        <v>0.27145913491160001</v>
      </c>
      <c r="O89" s="50">
        <v>5.6474320991469998E-2</v>
      </c>
      <c r="P89" s="37">
        <v>3.5111258000000002E-3</v>
      </c>
      <c r="Q89" s="37">
        <v>-0.172198978</v>
      </c>
      <c r="R89" s="37">
        <v>-0.13420964799999999</v>
      </c>
      <c r="S89" s="3">
        <f t="shared" si="4"/>
        <v>-0.3028975002</v>
      </c>
      <c r="T89">
        <v>-0.21847</v>
      </c>
      <c r="U89">
        <v>0.17079</v>
      </c>
      <c r="V89">
        <v>-5.4386E-3</v>
      </c>
      <c r="W89" s="27">
        <f t="shared" si="5"/>
        <v>-1.4358654528972112E-3</v>
      </c>
      <c r="AB89" s="37">
        <v>1.6539055968999999E-2</v>
      </c>
      <c r="AC89" s="37">
        <v>0.29784731073499998</v>
      </c>
      <c r="AD89" s="37">
        <v>0.38569609221000001</v>
      </c>
    </row>
    <row r="90" spans="1:30" x14ac:dyDescent="0.2">
      <c r="A90">
        <v>22</v>
      </c>
      <c r="B90" t="s">
        <v>6</v>
      </c>
      <c r="C90" t="s">
        <v>73</v>
      </c>
      <c r="D90" t="s">
        <v>8</v>
      </c>
      <c r="E90" s="1" t="s">
        <v>69</v>
      </c>
      <c r="F90" s="1" t="s">
        <v>70</v>
      </c>
      <c r="G90" s="50">
        <v>0.32834970857680001</v>
      </c>
      <c r="H90" s="50">
        <v>-0.27662510426569997</v>
      </c>
      <c r="I90" s="50">
        <v>-6.050061043425E-2</v>
      </c>
      <c r="J90" s="50">
        <v>0.32819658178099997</v>
      </c>
      <c r="K90" s="50">
        <v>-0.273774167111</v>
      </c>
      <c r="L90" s="50">
        <v>-5.7860088992999999E-2</v>
      </c>
      <c r="M90" s="50">
        <v>0.32845504235090001</v>
      </c>
      <c r="N90" s="50">
        <v>-0.27145913491160001</v>
      </c>
      <c r="O90" s="50">
        <v>-5.6474320991469998E-2</v>
      </c>
      <c r="P90" s="37">
        <v>3.5111258000000002E-3</v>
      </c>
      <c r="Q90" s="37">
        <v>0.172198978</v>
      </c>
      <c r="R90" s="37">
        <v>0.13420964799999999</v>
      </c>
      <c r="S90" s="3">
        <f t="shared" si="4"/>
        <v>0.30991975179999998</v>
      </c>
      <c r="T90">
        <v>-0.21847</v>
      </c>
      <c r="U90">
        <v>-0.17079</v>
      </c>
      <c r="V90">
        <v>5.4386E-3</v>
      </c>
      <c r="W90" s="27">
        <f t="shared" si="5"/>
        <v>-1.4358654528972112E-3</v>
      </c>
      <c r="AB90" s="37">
        <v>-0.29784731073499998</v>
      </c>
      <c r="AC90" s="37">
        <v>0.38569609221000001</v>
      </c>
      <c r="AD90" s="37">
        <v>-1.6539055968999999E-2</v>
      </c>
    </row>
    <row r="91" spans="1:30" x14ac:dyDescent="0.2">
      <c r="A91">
        <v>26</v>
      </c>
      <c r="B91" t="s">
        <v>6</v>
      </c>
      <c r="C91" t="s">
        <v>73</v>
      </c>
      <c r="D91" t="s">
        <v>8</v>
      </c>
      <c r="E91" s="1" t="s">
        <v>71</v>
      </c>
      <c r="F91" s="1" t="s">
        <v>67</v>
      </c>
      <c r="G91" s="50">
        <v>0.32834970857680001</v>
      </c>
      <c r="H91" s="50">
        <v>6.050061043425E-2</v>
      </c>
      <c r="I91" s="50">
        <v>0.27662510426569997</v>
      </c>
      <c r="J91" s="50">
        <v>0.32819658178099997</v>
      </c>
      <c r="K91" s="50">
        <v>5.7860088992999999E-2</v>
      </c>
      <c r="L91" s="50">
        <v>0.273774167111</v>
      </c>
      <c r="M91" s="50">
        <v>0.32845504235090001</v>
      </c>
      <c r="N91" s="50">
        <v>5.6474320991469998E-2</v>
      </c>
      <c r="O91" s="50">
        <v>0.27145913491160001</v>
      </c>
      <c r="P91" s="37">
        <v>3.5111258000000002E-3</v>
      </c>
      <c r="Q91" s="37">
        <v>-0.13420964799999999</v>
      </c>
      <c r="R91" s="37">
        <v>-0.172198978</v>
      </c>
      <c r="S91" s="3">
        <f t="shared" si="4"/>
        <v>-0.3028975002</v>
      </c>
      <c r="T91">
        <v>-0.21847</v>
      </c>
      <c r="U91">
        <v>-5.4386E-3</v>
      </c>
      <c r="V91">
        <v>0.17079</v>
      </c>
      <c r="W91" s="27">
        <f t="shared" si="5"/>
        <v>-1.4358654528972112E-3</v>
      </c>
      <c r="AB91" s="37">
        <v>-1.6539055968999999E-2</v>
      </c>
      <c r="AC91" s="37">
        <v>-0.29784731073499998</v>
      </c>
      <c r="AD91" s="37">
        <v>0.38569609221000001</v>
      </c>
    </row>
    <row r="92" spans="1:30" x14ac:dyDescent="0.2">
      <c r="A92">
        <v>27</v>
      </c>
      <c r="B92" t="s">
        <v>6</v>
      </c>
      <c r="C92" t="s">
        <v>73</v>
      </c>
      <c r="D92" t="s">
        <v>8</v>
      </c>
      <c r="E92" s="1" t="s">
        <v>66</v>
      </c>
      <c r="F92" s="1" t="s">
        <v>67</v>
      </c>
      <c r="G92" s="50">
        <v>0.32834970857680001</v>
      </c>
      <c r="H92" s="50">
        <v>-6.050061043425E-2</v>
      </c>
      <c r="I92" s="50">
        <v>-0.27662510426569997</v>
      </c>
      <c r="J92" s="50">
        <v>0.32819658178099997</v>
      </c>
      <c r="K92" s="50">
        <v>-5.7860088992999999E-2</v>
      </c>
      <c r="L92" s="50">
        <v>-0.273774167111</v>
      </c>
      <c r="M92" s="50">
        <v>0.32845504235090001</v>
      </c>
      <c r="N92" s="50">
        <v>-5.6474320991469998E-2</v>
      </c>
      <c r="O92" s="50">
        <v>-0.27145913491160001</v>
      </c>
      <c r="P92" s="37">
        <v>3.5111258000000002E-3</v>
      </c>
      <c r="Q92" s="37">
        <v>0.13420964799999999</v>
      </c>
      <c r="R92" s="37">
        <v>0.172198978</v>
      </c>
      <c r="S92" s="3">
        <f t="shared" si="4"/>
        <v>0.30991975179999998</v>
      </c>
      <c r="T92">
        <v>-0.21847</v>
      </c>
      <c r="U92">
        <v>5.4386E-3</v>
      </c>
      <c r="V92">
        <v>-0.17079</v>
      </c>
      <c r="W92" s="27">
        <f t="shared" si="5"/>
        <v>-1.4358654528972112E-3</v>
      </c>
      <c r="AB92" s="37">
        <v>-0.29784731073499998</v>
      </c>
      <c r="AC92" s="37">
        <v>-0.38569609221000001</v>
      </c>
      <c r="AD92" s="37">
        <v>1.6539055968999999E-2</v>
      </c>
    </row>
    <row r="93" spans="1:30" x14ac:dyDescent="0.2">
      <c r="A93">
        <v>18</v>
      </c>
      <c r="B93" t="s">
        <v>6</v>
      </c>
      <c r="C93" t="s">
        <v>73</v>
      </c>
      <c r="D93" t="s">
        <v>8</v>
      </c>
      <c r="E93" s="1" t="s">
        <v>67</v>
      </c>
      <c r="F93" s="1" t="s">
        <v>68</v>
      </c>
      <c r="G93" s="50">
        <v>-0.32846838852209997</v>
      </c>
      <c r="H93" s="50">
        <v>0.2714633272375</v>
      </c>
      <c r="I93" s="50">
        <v>-5.6477734541049998E-2</v>
      </c>
      <c r="J93" s="50">
        <v>-0.32819658178099997</v>
      </c>
      <c r="K93" s="50">
        <v>0.273774167111</v>
      </c>
      <c r="L93" s="50">
        <v>-5.7860088992999999E-2</v>
      </c>
      <c r="M93" s="50">
        <v>-0.32835760625280003</v>
      </c>
      <c r="N93" s="50">
        <v>0.27662675039779999</v>
      </c>
      <c r="O93" s="50">
        <v>-6.0502470797919997E-2</v>
      </c>
      <c r="P93" s="37">
        <v>3.6927423099999998E-3</v>
      </c>
      <c r="Q93" s="37">
        <v>0.17211410499999999</v>
      </c>
      <c r="R93" s="37">
        <v>-0.13415787500000001</v>
      </c>
      <c r="S93" s="3">
        <f t="shared" si="4"/>
        <v>4.1648972309999976E-2</v>
      </c>
      <c r="T93">
        <v>-0.21847</v>
      </c>
      <c r="U93">
        <v>-0.17079</v>
      </c>
      <c r="V93">
        <v>-5.4386E-3</v>
      </c>
      <c r="W93" s="27">
        <f t="shared" si="5"/>
        <v>-1.4371070958845238E-3</v>
      </c>
      <c r="AB93" s="37">
        <v>-0.44501316002199998</v>
      </c>
      <c r="AC93" s="37">
        <v>9.1608527038019999E-2</v>
      </c>
      <c r="AD93" s="37">
        <v>-9.1608527038019999E-2</v>
      </c>
    </row>
    <row r="94" spans="1:30" x14ac:dyDescent="0.2">
      <c r="A94">
        <v>24</v>
      </c>
      <c r="B94" t="s">
        <v>6</v>
      </c>
      <c r="C94" t="s">
        <v>73</v>
      </c>
      <c r="D94" t="s">
        <v>8</v>
      </c>
      <c r="E94" s="1" t="s">
        <v>67</v>
      </c>
      <c r="F94" s="1" t="s">
        <v>70</v>
      </c>
      <c r="G94" s="50">
        <v>-0.32846838852209997</v>
      </c>
      <c r="H94" s="50">
        <v>-0.2714633272375</v>
      </c>
      <c r="I94" s="50">
        <v>5.6477734541049998E-2</v>
      </c>
      <c r="J94" s="50">
        <v>-0.32819658178099997</v>
      </c>
      <c r="K94" s="50">
        <v>-0.273774167111</v>
      </c>
      <c r="L94" s="50">
        <v>5.7860088992999999E-2</v>
      </c>
      <c r="M94" s="50">
        <v>-0.32835760625280003</v>
      </c>
      <c r="N94" s="50">
        <v>-0.27662675039779999</v>
      </c>
      <c r="O94" s="50">
        <v>6.0502470797919997E-2</v>
      </c>
      <c r="P94" s="37">
        <v>3.6927423099999998E-3</v>
      </c>
      <c r="Q94" s="37">
        <v>-0.17211410499999999</v>
      </c>
      <c r="R94" s="37">
        <v>0.13415787500000001</v>
      </c>
      <c r="S94" s="3">
        <f t="shared" si="4"/>
        <v>-3.4263487689999983E-2</v>
      </c>
      <c r="T94">
        <v>-0.21847</v>
      </c>
      <c r="U94">
        <v>0.17079</v>
      </c>
      <c r="V94">
        <v>5.4386E-3</v>
      </c>
      <c r="W94" s="27">
        <f t="shared" si="5"/>
        <v>-1.4371070958845238E-3</v>
      </c>
      <c r="AB94" s="37">
        <v>0.44501316002199998</v>
      </c>
      <c r="AC94" s="37">
        <v>-9.1608527038019999E-2</v>
      </c>
      <c r="AD94" s="37">
        <v>-9.1608527038019999E-2</v>
      </c>
    </row>
    <row r="95" spans="1:30" x14ac:dyDescent="0.2">
      <c r="A95">
        <v>25</v>
      </c>
      <c r="B95" t="s">
        <v>6</v>
      </c>
      <c r="C95" t="s">
        <v>73</v>
      </c>
      <c r="D95" t="s">
        <v>8</v>
      </c>
      <c r="E95" s="1" t="s">
        <v>71</v>
      </c>
      <c r="F95" s="1" t="s">
        <v>69</v>
      </c>
      <c r="G95" s="50">
        <v>-0.32846838852209997</v>
      </c>
      <c r="H95" s="50">
        <v>-5.6477734541049998E-2</v>
      </c>
      <c r="I95" s="50">
        <v>0.2714633272375</v>
      </c>
      <c r="J95" s="50">
        <v>-0.32819658178099997</v>
      </c>
      <c r="K95" s="50">
        <v>-5.7860088992999999E-2</v>
      </c>
      <c r="L95" s="50">
        <v>0.273774167111</v>
      </c>
      <c r="M95" s="50">
        <v>-0.32835760625280003</v>
      </c>
      <c r="N95" s="50">
        <v>-6.0502470797919997E-2</v>
      </c>
      <c r="O95" s="50">
        <v>0.27662675039779999</v>
      </c>
      <c r="P95" s="37">
        <v>3.6927423099999998E-3</v>
      </c>
      <c r="Q95" s="37">
        <v>-0.13415787500000001</v>
      </c>
      <c r="R95" s="37">
        <v>0.17211410499999999</v>
      </c>
      <c r="S95" s="3">
        <f t="shared" si="4"/>
        <v>4.1648972309999976E-2</v>
      </c>
      <c r="T95">
        <v>-0.21847</v>
      </c>
      <c r="U95">
        <v>-5.4386E-3</v>
      </c>
      <c r="V95">
        <v>-0.17079</v>
      </c>
      <c r="W95" s="27">
        <f t="shared" si="5"/>
        <v>-1.4371070958845238E-3</v>
      </c>
      <c r="AB95" s="37">
        <v>-0.44501316002199998</v>
      </c>
      <c r="AC95" s="37">
        <v>-9.1608527038019999E-2</v>
      </c>
      <c r="AD95" s="37">
        <v>9.1608527038019999E-2</v>
      </c>
    </row>
    <row r="96" spans="1:30" x14ac:dyDescent="0.2">
      <c r="A96">
        <v>28</v>
      </c>
      <c r="B96" t="s">
        <v>6</v>
      </c>
      <c r="C96" t="s">
        <v>73</v>
      </c>
      <c r="D96" t="s">
        <v>8</v>
      </c>
      <c r="E96" s="1" t="s">
        <v>66</v>
      </c>
      <c r="F96" s="1" t="s">
        <v>69</v>
      </c>
      <c r="G96" s="50">
        <v>-0.32846838852209997</v>
      </c>
      <c r="H96" s="50">
        <v>5.6477734541049998E-2</v>
      </c>
      <c r="I96" s="50">
        <v>-0.2714633272375</v>
      </c>
      <c r="J96" s="50">
        <v>-0.32819658178099997</v>
      </c>
      <c r="K96" s="50">
        <v>5.7860088992999999E-2</v>
      </c>
      <c r="L96" s="50">
        <v>-0.273774167111</v>
      </c>
      <c r="M96" s="50">
        <v>-0.32835760625280003</v>
      </c>
      <c r="N96" s="50">
        <v>6.0502470797919997E-2</v>
      </c>
      <c r="O96" s="50">
        <v>-0.27662675039779999</v>
      </c>
      <c r="P96" s="37">
        <v>3.6927423099999998E-3</v>
      </c>
      <c r="Q96" s="37">
        <v>0.13415787500000001</v>
      </c>
      <c r="R96" s="37">
        <v>-0.17211410499999999</v>
      </c>
      <c r="S96" s="3">
        <f t="shared" si="4"/>
        <v>-3.4263487689999983E-2</v>
      </c>
      <c r="T96">
        <v>-0.21847</v>
      </c>
      <c r="U96">
        <v>5.4386E-3</v>
      </c>
      <c r="V96">
        <v>0.17079</v>
      </c>
      <c r="W96" s="27">
        <f t="shared" si="5"/>
        <v>-1.4371070958845238E-3</v>
      </c>
      <c r="AB96" s="37">
        <v>0.44501316002199998</v>
      </c>
      <c r="AC96" s="37">
        <v>9.1608527038019999E-2</v>
      </c>
      <c r="AD96" s="37">
        <v>9.1608527038019999E-2</v>
      </c>
    </row>
    <row r="97" spans="1:30" x14ac:dyDescent="0.2">
      <c r="A97">
        <v>5</v>
      </c>
      <c r="B97" t="s">
        <v>6</v>
      </c>
      <c r="C97" t="s">
        <v>72</v>
      </c>
      <c r="D97" t="s">
        <v>8</v>
      </c>
      <c r="E97" s="1" t="s">
        <v>66</v>
      </c>
      <c r="F97" s="1" t="s">
        <v>67</v>
      </c>
      <c r="G97" s="50">
        <v>0.3648410063725</v>
      </c>
      <c r="H97" s="50">
        <v>4.9783400526520003E-3</v>
      </c>
      <c r="I97" s="50">
        <v>-0.36497405688279999</v>
      </c>
      <c r="J97" s="50">
        <v>0.36471627675200002</v>
      </c>
      <c r="K97" s="50">
        <v>6.7094023520000001E-3</v>
      </c>
      <c r="L97" s="50">
        <v>-0.36471627675200002</v>
      </c>
      <c r="M97" s="50">
        <v>0.36465956103559999</v>
      </c>
      <c r="N97" s="50">
        <v>7.8691760490930008E-3</v>
      </c>
      <c r="O97" s="50">
        <v>-0.3646055199455</v>
      </c>
      <c r="P97" s="37">
        <v>-6.0481778999999999E-3</v>
      </c>
      <c r="Q97" s="37">
        <v>9.63611999E-2</v>
      </c>
      <c r="R97" s="37">
        <v>1.2284564600000001E-2</v>
      </c>
      <c r="S97" s="3">
        <f t="shared" si="4"/>
        <v>0.1025975866</v>
      </c>
      <c r="T97">
        <v>0.10143000000000001</v>
      </c>
      <c r="U97">
        <v>-0.48759000000000002</v>
      </c>
      <c r="V97">
        <v>0.82811000000000001</v>
      </c>
      <c r="W97" s="27">
        <f t="shared" si="5"/>
        <v>-1.8248914989291668E-3</v>
      </c>
      <c r="AB97" s="37">
        <v>-9.1608527038019999E-2</v>
      </c>
      <c r="AC97" s="37">
        <v>-0.44501316002199998</v>
      </c>
      <c r="AD97" s="37">
        <v>9.1608527038019999E-2</v>
      </c>
    </row>
    <row r="98" spans="1:30" x14ac:dyDescent="0.2">
      <c r="A98">
        <v>8</v>
      </c>
      <c r="B98" t="s">
        <v>6</v>
      </c>
      <c r="C98" t="s">
        <v>72</v>
      </c>
      <c r="D98" t="s">
        <v>8</v>
      </c>
      <c r="E98" s="1" t="s">
        <v>68</v>
      </c>
      <c r="F98" s="1" t="s">
        <v>69</v>
      </c>
      <c r="G98" s="50">
        <v>0.3648410063725</v>
      </c>
      <c r="H98" s="50">
        <v>0.36497405688279999</v>
      </c>
      <c r="I98" s="50">
        <v>-4.9783400526520003E-3</v>
      </c>
      <c r="J98" s="50">
        <v>0.36471627675200002</v>
      </c>
      <c r="K98" s="50">
        <v>0.36471627675200002</v>
      </c>
      <c r="L98" s="50">
        <v>-6.7094023520000001E-3</v>
      </c>
      <c r="M98" s="50">
        <v>0.36465956103559999</v>
      </c>
      <c r="N98" s="50">
        <v>0.3646055199455</v>
      </c>
      <c r="O98" s="50">
        <v>-7.8691760490930008E-3</v>
      </c>
      <c r="P98" s="37">
        <v>-6.0481778999999999E-3</v>
      </c>
      <c r="Q98" s="37">
        <v>-1.2284564600000001E-2</v>
      </c>
      <c r="R98" s="37">
        <v>-9.63611999E-2</v>
      </c>
      <c r="S98" s="3">
        <f t="shared" si="4"/>
        <v>-0.1146939424</v>
      </c>
      <c r="T98">
        <v>0.10143000000000001</v>
      </c>
      <c r="U98">
        <v>-0.82811000000000001</v>
      </c>
      <c r="V98">
        <v>0.48759000000000002</v>
      </c>
      <c r="W98" s="27">
        <f t="shared" si="5"/>
        <v>-1.8248914989291668E-3</v>
      </c>
      <c r="AB98" s="37">
        <v>9.1608527038019999E-2</v>
      </c>
      <c r="AC98" s="37">
        <v>-9.1608527038019999E-2</v>
      </c>
      <c r="AD98" s="37">
        <v>-0.44501316002199998</v>
      </c>
    </row>
    <row r="99" spans="1:30" x14ac:dyDescent="0.2">
      <c r="A99">
        <v>9</v>
      </c>
      <c r="B99" t="s">
        <v>6</v>
      </c>
      <c r="C99" t="s">
        <v>72</v>
      </c>
      <c r="D99" t="s">
        <v>8</v>
      </c>
      <c r="E99" s="1" t="s">
        <v>71</v>
      </c>
      <c r="F99" s="1" t="s">
        <v>67</v>
      </c>
      <c r="G99" s="50">
        <v>0.3648410063725</v>
      </c>
      <c r="H99" s="50">
        <v>-4.9783400526520003E-3</v>
      </c>
      <c r="I99" s="50">
        <v>0.36497405688279999</v>
      </c>
      <c r="J99" s="50">
        <v>0.36471627675200002</v>
      </c>
      <c r="K99" s="50">
        <v>-6.7094023520000001E-3</v>
      </c>
      <c r="L99" s="50">
        <v>0.36471627675200002</v>
      </c>
      <c r="M99" s="50">
        <v>0.36465956103559999</v>
      </c>
      <c r="N99" s="50">
        <v>-7.8691760490930008E-3</v>
      </c>
      <c r="O99" s="50">
        <v>0.3646055199455</v>
      </c>
      <c r="P99" s="37">
        <v>-6.0481778999999999E-3</v>
      </c>
      <c r="Q99" s="37">
        <v>-9.63611999E-2</v>
      </c>
      <c r="R99" s="37">
        <v>-1.2284564600000001E-2</v>
      </c>
      <c r="S99" s="3">
        <f t="shared" ref="S99:S128" si="6">P99+Q99+R99</f>
        <v>-0.11469394240000001</v>
      </c>
      <c r="T99">
        <v>0.10143000000000001</v>
      </c>
      <c r="U99">
        <v>0.48759000000000002</v>
      </c>
      <c r="V99">
        <v>-0.82811000000000001</v>
      </c>
      <c r="W99" s="27">
        <f t="shared" ref="W99:W128" si="7">((P99*T99)+(Q99*U99)+(R99*V99))*$AA$5</f>
        <v>-1.8248914989291668E-3</v>
      </c>
      <c r="AB99" s="37">
        <v>9.1608527038019999E-2</v>
      </c>
      <c r="AC99" s="37">
        <v>0.44501316002199998</v>
      </c>
      <c r="AD99" s="37">
        <v>9.1608527038019999E-2</v>
      </c>
    </row>
    <row r="100" spans="1:30" x14ac:dyDescent="0.2">
      <c r="A100">
        <v>10</v>
      </c>
      <c r="B100" t="s">
        <v>6</v>
      </c>
      <c r="C100" t="s">
        <v>72</v>
      </c>
      <c r="D100" t="s">
        <v>8</v>
      </c>
      <c r="E100" s="1" t="s">
        <v>69</v>
      </c>
      <c r="F100" s="1" t="s">
        <v>70</v>
      </c>
      <c r="G100" s="50">
        <v>0.3648410063725</v>
      </c>
      <c r="H100" s="50">
        <v>-0.36497405688279999</v>
      </c>
      <c r="I100" s="50">
        <v>4.9783400526520003E-3</v>
      </c>
      <c r="J100" s="50">
        <v>0.36471627675200002</v>
      </c>
      <c r="K100" s="50">
        <v>-0.36471627675200002</v>
      </c>
      <c r="L100" s="50">
        <v>6.7094023520000001E-3</v>
      </c>
      <c r="M100" s="50">
        <v>0.36465956103559999</v>
      </c>
      <c r="N100" s="50">
        <v>-0.3646055199455</v>
      </c>
      <c r="O100" s="50">
        <v>7.8691760490930008E-3</v>
      </c>
      <c r="P100" s="37">
        <v>-6.0481778999999999E-3</v>
      </c>
      <c r="Q100" s="37">
        <v>1.2284564600000001E-2</v>
      </c>
      <c r="R100" s="37">
        <v>9.63611999E-2</v>
      </c>
      <c r="S100" s="3">
        <f t="shared" si="6"/>
        <v>0.1025975866</v>
      </c>
      <c r="T100">
        <v>0.10143000000000001</v>
      </c>
      <c r="U100">
        <v>0.82811000000000001</v>
      </c>
      <c r="V100">
        <v>-0.48759000000000002</v>
      </c>
      <c r="W100" s="27">
        <f t="shared" si="7"/>
        <v>-1.8248914989291668E-3</v>
      </c>
      <c r="AB100" s="37">
        <v>-9.1608527038019999E-2</v>
      </c>
      <c r="AC100" s="37">
        <v>-9.1608527038019999E-2</v>
      </c>
      <c r="AD100" s="37">
        <v>0.44501316002199998</v>
      </c>
    </row>
    <row r="101" spans="1:30" x14ac:dyDescent="0.2">
      <c r="A101">
        <v>6</v>
      </c>
      <c r="B101" t="s">
        <v>6</v>
      </c>
      <c r="C101" t="s">
        <v>72</v>
      </c>
      <c r="D101" t="s">
        <v>8</v>
      </c>
      <c r="E101" s="1" t="s">
        <v>67</v>
      </c>
      <c r="F101" s="1" t="s">
        <v>68</v>
      </c>
      <c r="G101" s="50">
        <v>-0.36466869181540001</v>
      </c>
      <c r="H101" s="50">
        <v>0.36460806249439998</v>
      </c>
      <c r="I101" s="50">
        <v>7.8710078863849994E-3</v>
      </c>
      <c r="J101" s="50">
        <v>-0.36471627675200002</v>
      </c>
      <c r="K101" s="50">
        <v>0.36471627675200002</v>
      </c>
      <c r="L101" s="50">
        <v>6.7094023520000001E-3</v>
      </c>
      <c r="M101" s="50">
        <v>-0.36484821856560001</v>
      </c>
      <c r="N101" s="50">
        <v>0.36497481776730001</v>
      </c>
      <c r="O101" s="50">
        <v>4.9773393375150002E-3</v>
      </c>
      <c r="P101" s="37">
        <v>-5.9842250100000001E-3</v>
      </c>
      <c r="Q101" s="37">
        <v>1.22251758E-2</v>
      </c>
      <c r="R101" s="37">
        <v>-9.6455618300000004E-2</v>
      </c>
      <c r="S101" s="3">
        <f t="shared" si="6"/>
        <v>-9.0214667509999999E-2</v>
      </c>
      <c r="T101">
        <v>0.10143000000000001</v>
      </c>
      <c r="U101">
        <v>0.82811000000000001</v>
      </c>
      <c r="V101">
        <v>0.48759000000000002</v>
      </c>
      <c r="W101" s="27">
        <f t="shared" si="7"/>
        <v>-1.8292181172160059E-3</v>
      </c>
      <c r="AB101" s="37">
        <v>-9.1608527038019999E-2</v>
      </c>
      <c r="AC101" s="37">
        <v>0.44501316002199998</v>
      </c>
      <c r="AD101" s="37">
        <v>-9.1608527038019999E-2</v>
      </c>
    </row>
    <row r="102" spans="1:30" x14ac:dyDescent="0.2">
      <c r="A102">
        <v>7</v>
      </c>
      <c r="B102" t="s">
        <v>6</v>
      </c>
      <c r="C102" t="s">
        <v>72</v>
      </c>
      <c r="D102" t="s">
        <v>8</v>
      </c>
      <c r="E102" s="1" t="s">
        <v>66</v>
      </c>
      <c r="F102" s="1" t="s">
        <v>69</v>
      </c>
      <c r="G102" s="50">
        <v>-0.36466869181540001</v>
      </c>
      <c r="H102" s="50">
        <v>-7.8710078863849994E-3</v>
      </c>
      <c r="I102" s="50">
        <v>-0.36460806249439998</v>
      </c>
      <c r="J102" s="50">
        <v>-0.36471627675200002</v>
      </c>
      <c r="K102" s="50">
        <v>-6.7094023520000001E-3</v>
      </c>
      <c r="L102" s="50">
        <v>-0.36471627675200002</v>
      </c>
      <c r="M102" s="50">
        <v>-0.36484821856560001</v>
      </c>
      <c r="N102" s="50">
        <v>-4.9773393375150002E-3</v>
      </c>
      <c r="O102" s="50">
        <v>-0.36497481776730001</v>
      </c>
      <c r="P102" s="37">
        <v>-5.9842250100000001E-3</v>
      </c>
      <c r="Q102" s="37">
        <v>9.6455618300000004E-2</v>
      </c>
      <c r="R102" s="37">
        <v>-1.22251758E-2</v>
      </c>
      <c r="S102" s="3">
        <f t="shared" si="6"/>
        <v>7.8246217490000006E-2</v>
      </c>
      <c r="T102">
        <v>0.10143000000000001</v>
      </c>
      <c r="U102">
        <v>-0.48759000000000002</v>
      </c>
      <c r="V102">
        <v>-0.82811000000000001</v>
      </c>
      <c r="W102" s="27">
        <f t="shared" si="7"/>
        <v>-1.8292181172160059E-3</v>
      </c>
      <c r="AB102" s="37">
        <v>-9.1608527038019999E-2</v>
      </c>
      <c r="AC102" s="37">
        <v>9.1608527038019999E-2</v>
      </c>
      <c r="AD102" s="37">
        <v>-0.44501316002199998</v>
      </c>
    </row>
    <row r="103" spans="1:30" x14ac:dyDescent="0.2">
      <c r="A103">
        <v>11</v>
      </c>
      <c r="B103" t="s">
        <v>6</v>
      </c>
      <c r="C103" t="s">
        <v>72</v>
      </c>
      <c r="D103" t="s">
        <v>8</v>
      </c>
      <c r="E103" s="1" t="s">
        <v>71</v>
      </c>
      <c r="F103" s="1" t="s">
        <v>69</v>
      </c>
      <c r="G103" s="50">
        <v>-0.36466869181540001</v>
      </c>
      <c r="H103" s="50">
        <v>7.8710078863849994E-3</v>
      </c>
      <c r="I103" s="50">
        <v>0.36460806249439998</v>
      </c>
      <c r="J103" s="50">
        <v>-0.36471627675200002</v>
      </c>
      <c r="K103" s="50">
        <v>6.7094023520000001E-3</v>
      </c>
      <c r="L103" s="50">
        <v>0.36471627675200002</v>
      </c>
      <c r="M103" s="50">
        <v>-0.36484821856560001</v>
      </c>
      <c r="N103" s="50">
        <v>4.9773393375150002E-3</v>
      </c>
      <c r="O103" s="50">
        <v>0.36497481776730001</v>
      </c>
      <c r="P103" s="37">
        <v>-5.9842250100000001E-3</v>
      </c>
      <c r="Q103" s="37">
        <v>-9.6455618300000004E-2</v>
      </c>
      <c r="R103" s="37">
        <v>1.22251758E-2</v>
      </c>
      <c r="S103" s="3">
        <f t="shared" si="6"/>
        <v>-9.0214667509999999E-2</v>
      </c>
      <c r="T103">
        <v>0.10143000000000001</v>
      </c>
      <c r="U103">
        <v>0.48759000000000002</v>
      </c>
      <c r="V103">
        <v>0.82811000000000001</v>
      </c>
      <c r="W103" s="27">
        <f t="shared" si="7"/>
        <v>-1.8292181172160059E-3</v>
      </c>
      <c r="AB103" s="37">
        <v>9.1608527038019999E-2</v>
      </c>
      <c r="AC103" s="37">
        <v>-0.44501316002199998</v>
      </c>
      <c r="AD103" s="37">
        <v>-9.1608527038019999E-2</v>
      </c>
    </row>
    <row r="104" spans="1:30" x14ac:dyDescent="0.2">
      <c r="A104">
        <v>12</v>
      </c>
      <c r="B104" t="s">
        <v>6</v>
      </c>
      <c r="C104" t="s">
        <v>72</v>
      </c>
      <c r="D104" t="s">
        <v>8</v>
      </c>
      <c r="E104" s="1" t="s">
        <v>67</v>
      </c>
      <c r="F104" s="1" t="s">
        <v>70</v>
      </c>
      <c r="G104" s="50">
        <v>-0.36466869181540001</v>
      </c>
      <c r="H104" s="50">
        <v>-0.36460806249439998</v>
      </c>
      <c r="I104" s="50">
        <v>-7.8710078863849994E-3</v>
      </c>
      <c r="J104" s="50">
        <v>-0.36471627675200002</v>
      </c>
      <c r="K104" s="50">
        <v>-0.36471627675200002</v>
      </c>
      <c r="L104" s="50">
        <v>-6.7094023520000001E-3</v>
      </c>
      <c r="M104" s="50">
        <v>-0.36484821856560001</v>
      </c>
      <c r="N104" s="50">
        <v>-0.36497481776730001</v>
      </c>
      <c r="O104" s="50">
        <v>-4.9773393375150002E-3</v>
      </c>
      <c r="P104" s="37">
        <v>-5.9842250100000001E-3</v>
      </c>
      <c r="Q104" s="37">
        <v>-1.22251758E-2</v>
      </c>
      <c r="R104" s="37">
        <v>9.6455618300000004E-2</v>
      </c>
      <c r="S104" s="3">
        <f t="shared" si="6"/>
        <v>7.8246217490000006E-2</v>
      </c>
      <c r="T104">
        <v>0.10143000000000001</v>
      </c>
      <c r="U104">
        <v>-0.82811000000000001</v>
      </c>
      <c r="V104">
        <v>-0.48759000000000002</v>
      </c>
      <c r="W104" s="27">
        <f t="shared" si="7"/>
        <v>-1.8292181172160059E-3</v>
      </c>
      <c r="AB104" s="37">
        <v>9.1608527038019999E-2</v>
      </c>
      <c r="AC104" s="37">
        <v>9.1608527038019999E-2</v>
      </c>
      <c r="AD104" s="37">
        <v>0.44501316002199998</v>
      </c>
    </row>
    <row r="105" spans="1:30" x14ac:dyDescent="0.2">
      <c r="A105">
        <v>71</v>
      </c>
      <c r="B105" t="s">
        <v>6</v>
      </c>
      <c r="C105" t="s">
        <v>9</v>
      </c>
      <c r="D105" t="s">
        <v>9</v>
      </c>
      <c r="E105" s="1" t="s">
        <v>66</v>
      </c>
      <c r="F105" s="1" t="s">
        <v>67</v>
      </c>
      <c r="G105" s="50">
        <v>0.29748980785689999</v>
      </c>
      <c r="H105" s="50">
        <v>-1.7121251582019999E-2</v>
      </c>
      <c r="I105" s="50">
        <v>-0.3863159922305</v>
      </c>
      <c r="J105" s="50">
        <v>0.29784731073499998</v>
      </c>
      <c r="K105" s="50">
        <v>-1.6539055968999999E-2</v>
      </c>
      <c r="L105" s="50">
        <v>-0.38569609221000001</v>
      </c>
      <c r="M105" s="50">
        <v>0.29843228652519999</v>
      </c>
      <c r="N105" s="50">
        <v>-1.6815383893169999E-2</v>
      </c>
      <c r="O105" s="50">
        <v>-0.38525622016510003</v>
      </c>
      <c r="P105" s="37">
        <v>3.1415955600000003E-2</v>
      </c>
      <c r="Q105" s="37">
        <v>1.0195589600000001E-2</v>
      </c>
      <c r="R105" s="37">
        <v>3.5325735499999997E-2</v>
      </c>
      <c r="S105" s="3">
        <f t="shared" si="6"/>
        <v>7.6937280699999999E-2</v>
      </c>
      <c r="T105">
        <v>-0.48014000000000001</v>
      </c>
      <c r="U105">
        <v>0.31536999999999998</v>
      </c>
      <c r="V105">
        <v>-0.80757999999999996</v>
      </c>
      <c r="W105" s="27">
        <f t="shared" si="7"/>
        <v>-1.9697982620224827E-3</v>
      </c>
      <c r="AB105" s="37">
        <v>-0.42448743956399998</v>
      </c>
      <c r="AC105" s="37">
        <v>0.116595014968</v>
      </c>
      <c r="AD105" s="37">
        <v>-3.1661518655979999E-2</v>
      </c>
    </row>
    <row r="106" spans="1:30" x14ac:dyDescent="0.2">
      <c r="A106">
        <v>75</v>
      </c>
      <c r="B106" t="s">
        <v>6</v>
      </c>
      <c r="C106" t="s">
        <v>9</v>
      </c>
      <c r="D106" t="s">
        <v>9</v>
      </c>
      <c r="E106" s="1" t="s">
        <v>71</v>
      </c>
      <c r="F106" s="1" t="s">
        <v>67</v>
      </c>
      <c r="G106" s="50">
        <v>0.29748980785689999</v>
      </c>
      <c r="H106" s="50">
        <v>1.7121251582019999E-2</v>
      </c>
      <c r="I106" s="50">
        <v>0.3863159922305</v>
      </c>
      <c r="J106" s="50">
        <v>0.29784731073499998</v>
      </c>
      <c r="K106" s="50">
        <v>1.6539055968999999E-2</v>
      </c>
      <c r="L106" s="50">
        <v>0.38569609221000001</v>
      </c>
      <c r="M106" s="50">
        <v>0.29843228652519999</v>
      </c>
      <c r="N106" s="50">
        <v>1.6815383893169999E-2</v>
      </c>
      <c r="O106" s="50">
        <v>0.38525622016510003</v>
      </c>
      <c r="P106" s="37">
        <v>3.1415955600000003E-2</v>
      </c>
      <c r="Q106" s="37">
        <v>-1.0195589600000001E-2</v>
      </c>
      <c r="R106" s="37">
        <v>-3.5325735499999997E-2</v>
      </c>
      <c r="S106" s="3">
        <f t="shared" si="6"/>
        <v>-1.4105369499999992E-2</v>
      </c>
      <c r="T106">
        <v>-0.48014000000000001</v>
      </c>
      <c r="U106">
        <v>-0.31536999999999998</v>
      </c>
      <c r="V106">
        <v>0.80757999999999996</v>
      </c>
      <c r="W106" s="27">
        <f t="shared" si="7"/>
        <v>-1.9697982620224827E-3</v>
      </c>
      <c r="AB106" s="37">
        <v>0.42448743956399998</v>
      </c>
      <c r="AC106" s="37">
        <v>-0.116595014968</v>
      </c>
      <c r="AD106" s="37">
        <v>-3.1661518655979999E-2</v>
      </c>
    </row>
    <row r="107" spans="1:30" x14ac:dyDescent="0.2">
      <c r="A107">
        <v>84</v>
      </c>
      <c r="B107" t="s">
        <v>6</v>
      </c>
      <c r="C107" t="s">
        <v>9</v>
      </c>
      <c r="D107" t="s">
        <v>9</v>
      </c>
      <c r="E107" s="1" t="s">
        <v>69</v>
      </c>
      <c r="F107" s="1" t="s">
        <v>70</v>
      </c>
      <c r="G107" s="50">
        <v>0.29748980785689999</v>
      </c>
      <c r="H107" s="50">
        <v>-0.3863159922305</v>
      </c>
      <c r="I107" s="50">
        <v>-1.7121251582019999E-2</v>
      </c>
      <c r="J107" s="50">
        <v>0.29784731073499998</v>
      </c>
      <c r="K107" s="50">
        <v>-0.38569609221000001</v>
      </c>
      <c r="L107" s="50">
        <v>-1.6539055968999999E-2</v>
      </c>
      <c r="M107" s="50">
        <v>0.29843228652519999</v>
      </c>
      <c r="N107" s="50">
        <v>-0.38525622016510003</v>
      </c>
      <c r="O107" s="50">
        <v>-1.6815383893169999E-2</v>
      </c>
      <c r="P107" s="37">
        <v>3.1415955600000003E-2</v>
      </c>
      <c r="Q107" s="37">
        <v>3.5325735499999997E-2</v>
      </c>
      <c r="R107" s="37">
        <v>1.0195589600000001E-2</v>
      </c>
      <c r="S107" s="3">
        <f t="shared" si="6"/>
        <v>7.6937280699999999E-2</v>
      </c>
      <c r="T107">
        <v>-0.48014000000000001</v>
      </c>
      <c r="U107">
        <v>-0.80757999999999996</v>
      </c>
      <c r="V107">
        <v>0.31536999999999998</v>
      </c>
      <c r="W107" s="27">
        <f t="shared" si="7"/>
        <v>-1.9697982620224827E-3</v>
      </c>
      <c r="AB107" s="37">
        <v>-0.42448743956399998</v>
      </c>
      <c r="AC107" s="37">
        <v>-0.116595014968</v>
      </c>
      <c r="AD107" s="37">
        <v>3.1661518655979999E-2</v>
      </c>
    </row>
    <row r="108" spans="1:30" x14ac:dyDescent="0.2">
      <c r="A108">
        <v>86</v>
      </c>
      <c r="B108" t="s">
        <v>6</v>
      </c>
      <c r="C108" t="s">
        <v>9</v>
      </c>
      <c r="D108" t="s">
        <v>9</v>
      </c>
      <c r="E108" s="1" t="s">
        <v>68</v>
      </c>
      <c r="F108" s="1" t="s">
        <v>69</v>
      </c>
      <c r="G108" s="50">
        <v>0.29748980785689999</v>
      </c>
      <c r="H108" s="50">
        <v>0.3863159922305</v>
      </c>
      <c r="I108" s="50">
        <v>1.7121251582019999E-2</v>
      </c>
      <c r="J108" s="50">
        <v>0.29784731073499998</v>
      </c>
      <c r="K108" s="50">
        <v>0.38569609221000001</v>
      </c>
      <c r="L108" s="50">
        <v>1.6539055968999999E-2</v>
      </c>
      <c r="M108" s="50">
        <v>0.29843228652519999</v>
      </c>
      <c r="N108" s="50">
        <v>0.38525622016510003</v>
      </c>
      <c r="O108" s="50">
        <v>1.6815383893169999E-2</v>
      </c>
      <c r="P108" s="37">
        <v>3.1415955600000003E-2</v>
      </c>
      <c r="Q108" s="37">
        <v>-3.5325735499999997E-2</v>
      </c>
      <c r="R108" s="37">
        <v>-1.0195589600000001E-2</v>
      </c>
      <c r="S108" s="3">
        <f t="shared" si="6"/>
        <v>-1.4105369499999994E-2</v>
      </c>
      <c r="T108">
        <v>-0.48014000000000001</v>
      </c>
      <c r="U108">
        <v>0.80757999999999996</v>
      </c>
      <c r="V108">
        <v>-0.31536999999999998</v>
      </c>
      <c r="W108" s="27">
        <f t="shared" si="7"/>
        <v>-1.9697982620224827E-3</v>
      </c>
      <c r="AB108" s="37">
        <v>0.42448743956399998</v>
      </c>
      <c r="AC108" s="37">
        <v>0.116595014968</v>
      </c>
      <c r="AD108" s="37">
        <v>3.1661518655979999E-2</v>
      </c>
    </row>
    <row r="109" spans="1:30" x14ac:dyDescent="0.2">
      <c r="A109">
        <v>73</v>
      </c>
      <c r="B109" t="s">
        <v>6</v>
      </c>
      <c r="C109" t="s">
        <v>9</v>
      </c>
      <c r="D109" t="s">
        <v>9</v>
      </c>
      <c r="E109" s="1" t="s">
        <v>66</v>
      </c>
      <c r="F109" s="1" t="s">
        <v>69</v>
      </c>
      <c r="G109" s="50">
        <v>-0.29844290546230001</v>
      </c>
      <c r="H109" s="50">
        <v>1.681651431536E-2</v>
      </c>
      <c r="I109" s="50">
        <v>-0.3852590848311</v>
      </c>
      <c r="J109" s="50">
        <v>-0.29784731073499998</v>
      </c>
      <c r="K109" s="50">
        <v>1.6539055968999999E-2</v>
      </c>
      <c r="L109" s="50">
        <v>-0.38569609221000001</v>
      </c>
      <c r="M109" s="50">
        <v>-0.29749618887989998</v>
      </c>
      <c r="N109" s="50">
        <v>1.7121000160869999E-2</v>
      </c>
      <c r="O109" s="50">
        <v>-0.3863160123255</v>
      </c>
      <c r="P109" s="37">
        <v>3.1557219400000003E-2</v>
      </c>
      <c r="Q109" s="37">
        <v>1.0149528200000001E-2</v>
      </c>
      <c r="R109" s="37">
        <v>-3.5230916500000001E-2</v>
      </c>
      <c r="S109" s="3">
        <f t="shared" si="6"/>
        <v>6.4758311000000027E-3</v>
      </c>
      <c r="T109">
        <v>-0.48014000000000001</v>
      </c>
      <c r="U109">
        <v>0.31536999999999998</v>
      </c>
      <c r="V109">
        <v>0.80757999999999996</v>
      </c>
      <c r="W109" s="27">
        <f t="shared" si="7"/>
        <v>-1.970080044653003E-3</v>
      </c>
      <c r="AB109" s="37">
        <v>-3.1661518655979999E-2</v>
      </c>
      <c r="AC109" s="37">
        <v>-0.42448743956399998</v>
      </c>
      <c r="AD109" s="37">
        <v>0.116595014968</v>
      </c>
    </row>
    <row r="110" spans="1:30" x14ac:dyDescent="0.2">
      <c r="A110">
        <v>77</v>
      </c>
      <c r="B110" t="s">
        <v>6</v>
      </c>
      <c r="C110" t="s">
        <v>9</v>
      </c>
      <c r="D110" t="s">
        <v>9</v>
      </c>
      <c r="E110" s="1" t="s">
        <v>71</v>
      </c>
      <c r="F110" s="1" t="s">
        <v>69</v>
      </c>
      <c r="G110" s="50">
        <v>-0.29844290546230001</v>
      </c>
      <c r="H110" s="50">
        <v>-1.681651431536E-2</v>
      </c>
      <c r="I110" s="50">
        <v>0.3852590848311</v>
      </c>
      <c r="J110" s="50">
        <v>-0.29784731073499998</v>
      </c>
      <c r="K110" s="50">
        <v>-1.6539055968999999E-2</v>
      </c>
      <c r="L110" s="50">
        <v>0.38569609221000001</v>
      </c>
      <c r="M110" s="50">
        <v>-0.29749618887989998</v>
      </c>
      <c r="N110" s="50">
        <v>-1.7121000160869999E-2</v>
      </c>
      <c r="O110" s="50">
        <v>0.3863160123255</v>
      </c>
      <c r="P110" s="37">
        <v>3.1557219400000003E-2</v>
      </c>
      <c r="Q110" s="37">
        <v>-1.0149528200000001E-2</v>
      </c>
      <c r="R110" s="37">
        <v>3.5230916500000001E-2</v>
      </c>
      <c r="S110" s="3">
        <f t="shared" si="6"/>
        <v>5.6638607700000003E-2</v>
      </c>
      <c r="T110">
        <v>-0.48014000000000001</v>
      </c>
      <c r="U110">
        <v>-0.31536999999999998</v>
      </c>
      <c r="V110">
        <v>-0.80757999999999996</v>
      </c>
      <c r="W110" s="27">
        <f t="shared" si="7"/>
        <v>-1.970080044653003E-3</v>
      </c>
      <c r="AB110" s="37">
        <v>0.116595014968</v>
      </c>
      <c r="AC110" s="37">
        <v>-3.1661518655979999E-2</v>
      </c>
      <c r="AD110" s="37">
        <v>-0.42448743956399998</v>
      </c>
    </row>
    <row r="111" spans="1:30" x14ac:dyDescent="0.2">
      <c r="A111">
        <v>88</v>
      </c>
      <c r="B111" t="s">
        <v>6</v>
      </c>
      <c r="C111" t="s">
        <v>9</v>
      </c>
      <c r="D111" t="s">
        <v>9</v>
      </c>
      <c r="E111" s="1" t="s">
        <v>67</v>
      </c>
      <c r="F111" s="1" t="s">
        <v>68</v>
      </c>
      <c r="G111" s="50">
        <v>-0.29844290546230001</v>
      </c>
      <c r="H111" s="50">
        <v>0.3852590848311</v>
      </c>
      <c r="I111" s="50">
        <v>-1.681651431536E-2</v>
      </c>
      <c r="J111" s="50">
        <v>-0.29784731073499998</v>
      </c>
      <c r="K111" s="50">
        <v>0.38569609221000001</v>
      </c>
      <c r="L111" s="50">
        <v>-1.6539055968999999E-2</v>
      </c>
      <c r="M111" s="50">
        <v>-0.29749618887989998</v>
      </c>
      <c r="N111" s="50">
        <v>0.3863160123255</v>
      </c>
      <c r="O111" s="50">
        <v>-1.7121000160869999E-2</v>
      </c>
      <c r="P111" s="37">
        <v>3.1557219400000003E-2</v>
      </c>
      <c r="Q111" s="37">
        <v>3.5230916500000001E-2</v>
      </c>
      <c r="R111" s="37">
        <v>-1.0149528200000001E-2</v>
      </c>
      <c r="S111" s="3">
        <f t="shared" si="6"/>
        <v>5.6638607700000003E-2</v>
      </c>
      <c r="T111">
        <v>-0.48014000000000001</v>
      </c>
      <c r="U111">
        <v>-0.80757999999999996</v>
      </c>
      <c r="V111">
        <v>-0.31536999999999998</v>
      </c>
      <c r="W111" s="27">
        <f t="shared" si="7"/>
        <v>-1.970080044653003E-3</v>
      </c>
      <c r="AB111" s="37">
        <v>3.1661518655979999E-2</v>
      </c>
      <c r="AC111" s="37">
        <v>0.42448743956399998</v>
      </c>
      <c r="AD111" s="37">
        <v>0.116595014968</v>
      </c>
    </row>
    <row r="112" spans="1:30" x14ac:dyDescent="0.2">
      <c r="A112">
        <v>90</v>
      </c>
      <c r="B112" t="s">
        <v>6</v>
      </c>
      <c r="C112" t="s">
        <v>9</v>
      </c>
      <c r="D112" t="s">
        <v>9</v>
      </c>
      <c r="E112" s="1" t="s">
        <v>67</v>
      </c>
      <c r="F112" s="1" t="s">
        <v>70</v>
      </c>
      <c r="G112" s="50">
        <v>-0.29844290546230001</v>
      </c>
      <c r="H112" s="50">
        <v>-0.3852590848311</v>
      </c>
      <c r="I112" s="50">
        <v>1.681651431536E-2</v>
      </c>
      <c r="J112" s="50">
        <v>-0.29784731073499998</v>
      </c>
      <c r="K112" s="50">
        <v>-0.38569609221000001</v>
      </c>
      <c r="L112" s="50">
        <v>1.6539055968999999E-2</v>
      </c>
      <c r="M112" s="50">
        <v>-0.29749618887989998</v>
      </c>
      <c r="N112" s="50">
        <v>-0.3863160123255</v>
      </c>
      <c r="O112" s="50">
        <v>1.7121000160869999E-2</v>
      </c>
      <c r="P112" s="37">
        <v>3.1557219400000003E-2</v>
      </c>
      <c r="Q112" s="37">
        <v>-3.5230916500000001E-2</v>
      </c>
      <c r="R112" s="37">
        <v>1.0149528200000001E-2</v>
      </c>
      <c r="S112" s="3">
        <f t="shared" si="6"/>
        <v>6.4758311000000027E-3</v>
      </c>
      <c r="T112">
        <v>-0.48014000000000001</v>
      </c>
      <c r="U112">
        <v>0.80757999999999996</v>
      </c>
      <c r="V112">
        <v>0.31536999999999998</v>
      </c>
      <c r="W112" s="27">
        <f t="shared" si="7"/>
        <v>-1.970080044653003E-3</v>
      </c>
      <c r="AB112" s="37">
        <v>-0.116595014968</v>
      </c>
      <c r="AC112" s="37">
        <v>-3.1661518655979999E-2</v>
      </c>
      <c r="AD112" s="37">
        <v>0.42448743956399998</v>
      </c>
    </row>
    <row r="113" spans="1:30" x14ac:dyDescent="0.2">
      <c r="A113">
        <v>67</v>
      </c>
      <c r="B113" s="20" t="s">
        <v>4</v>
      </c>
      <c r="C113" t="s">
        <v>9</v>
      </c>
      <c r="D113" t="s">
        <v>9</v>
      </c>
      <c r="E113" s="1" t="s">
        <v>66</v>
      </c>
      <c r="F113" s="1" t="s">
        <v>68</v>
      </c>
      <c r="G113" s="50">
        <v>-1.6833105081740001E-2</v>
      </c>
      <c r="H113" s="50">
        <v>-0.38919884897419998</v>
      </c>
      <c r="I113" s="50">
        <v>0.30001420374060001</v>
      </c>
      <c r="J113" s="50">
        <v>-1.6539055968999999E-2</v>
      </c>
      <c r="K113" s="50">
        <v>-0.38569609221000001</v>
      </c>
      <c r="L113" s="50">
        <v>0.29784731073499998</v>
      </c>
      <c r="M113" s="50">
        <v>-1.7027383080840001E-2</v>
      </c>
      <c r="N113" s="50">
        <v>-0.38226857424060001</v>
      </c>
      <c r="O113" s="50">
        <v>0.29570460269749999</v>
      </c>
      <c r="P113" s="37">
        <v>-6.4759333000000002E-3</v>
      </c>
      <c r="Q113" s="37">
        <v>0.23100915799999999</v>
      </c>
      <c r="R113" s="37">
        <v>-0.143653368</v>
      </c>
      <c r="S113" s="3">
        <f t="shared" si="6"/>
        <v>8.0879856699999975E-2</v>
      </c>
      <c r="T113">
        <v>-0.11731</v>
      </c>
      <c r="U113">
        <v>-3.2830999999999999E-2</v>
      </c>
      <c r="V113">
        <v>0.27622999999999998</v>
      </c>
      <c r="W113" s="27">
        <f t="shared" si="7"/>
        <v>-2.2676745389675246E-3</v>
      </c>
      <c r="AB113" s="37">
        <v>-3.1661518655979999E-2</v>
      </c>
      <c r="AC113" s="37">
        <v>0.42448743956399998</v>
      </c>
      <c r="AD113" s="37">
        <v>-0.116595014968</v>
      </c>
    </row>
    <row r="114" spans="1:30" x14ac:dyDescent="0.2">
      <c r="A114">
        <v>69</v>
      </c>
      <c r="B114" s="20" t="s">
        <v>6</v>
      </c>
      <c r="C114" t="s">
        <v>9</v>
      </c>
      <c r="D114" t="s">
        <v>9</v>
      </c>
      <c r="E114" s="1" t="s">
        <v>71</v>
      </c>
      <c r="F114" s="1" t="s">
        <v>70</v>
      </c>
      <c r="G114" s="50">
        <v>-1.6833105081740001E-2</v>
      </c>
      <c r="H114" s="50">
        <v>0.38919884897419998</v>
      </c>
      <c r="I114" s="50">
        <v>-0.30001420374060001</v>
      </c>
      <c r="J114" s="50">
        <v>-1.6539055968999999E-2</v>
      </c>
      <c r="K114" s="50">
        <v>0.38569609221000001</v>
      </c>
      <c r="L114" s="50">
        <v>-0.29784731073499998</v>
      </c>
      <c r="M114" s="50">
        <v>-1.7027383080840001E-2</v>
      </c>
      <c r="N114" s="50">
        <v>0.38226857424060001</v>
      </c>
      <c r="O114" s="50">
        <v>-0.29570460269749999</v>
      </c>
      <c r="P114" s="37">
        <v>-6.4759333000000002E-3</v>
      </c>
      <c r="Q114" s="37">
        <v>-0.23100915799999999</v>
      </c>
      <c r="R114" s="37">
        <v>0.143653368</v>
      </c>
      <c r="S114" s="3">
        <f t="shared" si="6"/>
        <v>-9.3831723300000003E-2</v>
      </c>
      <c r="T114">
        <v>-0.11731</v>
      </c>
      <c r="U114">
        <v>3.2830999999999999E-2</v>
      </c>
      <c r="V114">
        <v>-0.27622999999999998</v>
      </c>
      <c r="W114" s="27">
        <f t="shared" si="7"/>
        <v>-2.2676745389675246E-3</v>
      </c>
      <c r="AB114" s="37">
        <v>-0.116595014968</v>
      </c>
      <c r="AC114" s="37">
        <v>3.1661518655979999E-2</v>
      </c>
      <c r="AD114" s="37">
        <v>-0.42448743956399998</v>
      </c>
    </row>
    <row r="115" spans="1:30" x14ac:dyDescent="0.2">
      <c r="A115">
        <v>83</v>
      </c>
      <c r="B115" s="20" t="s">
        <v>6</v>
      </c>
      <c r="C115" t="s">
        <v>9</v>
      </c>
      <c r="D115" t="s">
        <v>9</v>
      </c>
      <c r="E115" s="1" t="s">
        <v>71</v>
      </c>
      <c r="F115" s="1" t="s">
        <v>70</v>
      </c>
      <c r="G115" s="50">
        <v>-1.6833105081740001E-2</v>
      </c>
      <c r="H115" s="50">
        <v>0.30001420374060001</v>
      </c>
      <c r="I115" s="50">
        <v>-0.38919884897419998</v>
      </c>
      <c r="J115" s="50">
        <v>-1.6539055968999999E-2</v>
      </c>
      <c r="K115" s="50">
        <v>0.29784731073499998</v>
      </c>
      <c r="L115" s="50">
        <v>-0.38569609221000001</v>
      </c>
      <c r="M115" s="50">
        <v>-1.7027383080840001E-2</v>
      </c>
      <c r="N115" s="50">
        <v>0.29570460269749999</v>
      </c>
      <c r="O115" s="50">
        <v>-0.38226857424060001</v>
      </c>
      <c r="P115" s="37">
        <v>-6.4759333000000002E-3</v>
      </c>
      <c r="Q115" s="37">
        <v>-0.143653368</v>
      </c>
      <c r="R115" s="37">
        <v>0.23100915799999999</v>
      </c>
      <c r="S115" s="3">
        <f t="shared" si="6"/>
        <v>8.0879856699999975E-2</v>
      </c>
      <c r="T115">
        <v>-0.11731</v>
      </c>
      <c r="U115">
        <v>0.27622999999999998</v>
      </c>
      <c r="V115">
        <v>-3.2830999999999999E-2</v>
      </c>
      <c r="W115" s="27">
        <f t="shared" si="7"/>
        <v>-2.2676745389675246E-3</v>
      </c>
      <c r="AB115" s="37">
        <v>3.1661518655979999E-2</v>
      </c>
      <c r="AC115" s="37">
        <v>-0.42448743956399998</v>
      </c>
      <c r="AD115" s="37">
        <v>-0.116595014968</v>
      </c>
    </row>
    <row r="116" spans="1:30" x14ac:dyDescent="0.2">
      <c r="A116">
        <v>89</v>
      </c>
      <c r="B116" s="20" t="s">
        <v>6</v>
      </c>
      <c r="C116" t="s">
        <v>9</v>
      </c>
      <c r="D116" t="s">
        <v>9</v>
      </c>
      <c r="E116" s="1" t="s">
        <v>66</v>
      </c>
      <c r="F116" s="1" t="s">
        <v>68</v>
      </c>
      <c r="G116" s="50">
        <v>-1.6833105081740001E-2</v>
      </c>
      <c r="H116" s="50">
        <v>-0.30001420374060001</v>
      </c>
      <c r="I116" s="50">
        <v>0.38919884897419998</v>
      </c>
      <c r="J116" s="50">
        <v>-1.6539055968999999E-2</v>
      </c>
      <c r="K116" s="50">
        <v>-0.29784731073499998</v>
      </c>
      <c r="L116" s="50">
        <v>0.38569609221000001</v>
      </c>
      <c r="M116" s="50">
        <v>-1.7027383080840001E-2</v>
      </c>
      <c r="N116" s="50">
        <v>-0.29570460269749999</v>
      </c>
      <c r="O116" s="50">
        <v>0.38226857424060001</v>
      </c>
      <c r="P116" s="37">
        <v>-6.4759333000000002E-3</v>
      </c>
      <c r="Q116" s="37">
        <v>0.143653368</v>
      </c>
      <c r="R116" s="37">
        <v>-0.23100915799999999</v>
      </c>
      <c r="S116" s="3">
        <f t="shared" si="6"/>
        <v>-9.3831723300000003E-2</v>
      </c>
      <c r="T116">
        <v>-0.11731</v>
      </c>
      <c r="U116">
        <v>-0.27622999999999998</v>
      </c>
      <c r="V116">
        <v>3.2830999999999999E-2</v>
      </c>
      <c r="W116" s="27">
        <f t="shared" si="7"/>
        <v>-2.2676745389675246E-3</v>
      </c>
      <c r="AB116" s="37">
        <v>0.116595014968</v>
      </c>
      <c r="AC116" s="37">
        <v>3.1661518655979999E-2</v>
      </c>
      <c r="AD116" s="37">
        <v>0.42448743956399998</v>
      </c>
    </row>
    <row r="117" spans="1:30" x14ac:dyDescent="0.2">
      <c r="A117">
        <v>68</v>
      </c>
      <c r="B117" s="20" t="s">
        <v>6</v>
      </c>
      <c r="C117" t="s">
        <v>9</v>
      </c>
      <c r="D117" t="s">
        <v>9</v>
      </c>
      <c r="E117" s="1" t="s">
        <v>66</v>
      </c>
      <c r="F117" s="1" t="s">
        <v>70</v>
      </c>
      <c r="G117" s="50">
        <v>1.703755805687E-2</v>
      </c>
      <c r="H117" s="50">
        <v>0.38227433301829999</v>
      </c>
      <c r="I117" s="50">
        <v>0.29571031445059998</v>
      </c>
      <c r="J117" s="50">
        <v>1.6539055968999999E-2</v>
      </c>
      <c r="K117" s="50">
        <v>0.38569609221000001</v>
      </c>
      <c r="L117" s="50">
        <v>0.29784731073499998</v>
      </c>
      <c r="M117" s="50">
        <v>1.6865660992049999E-2</v>
      </c>
      <c r="N117" s="50">
        <v>0.38920719978329998</v>
      </c>
      <c r="O117" s="50">
        <v>0.30002239777529999</v>
      </c>
      <c r="P117" s="37">
        <v>-5.7299021599999996E-3</v>
      </c>
      <c r="Q117" s="37">
        <v>0.23109555900000001</v>
      </c>
      <c r="R117" s="37">
        <v>0.143736111</v>
      </c>
      <c r="S117" s="3">
        <f t="shared" si="6"/>
        <v>0.36910176784000004</v>
      </c>
      <c r="T117">
        <v>-0.11731</v>
      </c>
      <c r="U117">
        <v>-3.2830999999999999E-2</v>
      </c>
      <c r="V117">
        <v>-0.27622999999999998</v>
      </c>
      <c r="W117" s="27">
        <f t="shared" si="7"/>
        <v>-2.2731947505060302E-3</v>
      </c>
      <c r="AB117" s="37">
        <v>0.116595014968</v>
      </c>
      <c r="AC117" s="37">
        <v>-0.42448743956399998</v>
      </c>
      <c r="AD117" s="37">
        <v>-3.1661518655979999E-2</v>
      </c>
    </row>
    <row r="118" spans="1:30" x14ac:dyDescent="0.2">
      <c r="A118">
        <v>70</v>
      </c>
      <c r="B118" s="20" t="s">
        <v>6</v>
      </c>
      <c r="C118" t="s">
        <v>9</v>
      </c>
      <c r="D118" t="s">
        <v>9</v>
      </c>
      <c r="E118" s="1" t="s">
        <v>71</v>
      </c>
      <c r="F118" s="1" t="s">
        <v>68</v>
      </c>
      <c r="G118" s="50">
        <v>1.703755805687E-2</v>
      </c>
      <c r="H118" s="50">
        <v>-0.38227433301829999</v>
      </c>
      <c r="I118" s="50">
        <v>-0.29571031445059998</v>
      </c>
      <c r="J118" s="50">
        <v>1.6539055968999999E-2</v>
      </c>
      <c r="K118" s="50">
        <v>-0.38569609221000001</v>
      </c>
      <c r="L118" s="50">
        <v>-0.29784731073499998</v>
      </c>
      <c r="M118" s="50">
        <v>1.6865660992049999E-2</v>
      </c>
      <c r="N118" s="50">
        <v>-0.38920719978329998</v>
      </c>
      <c r="O118" s="50">
        <v>-0.30002239777529999</v>
      </c>
      <c r="P118" s="37">
        <v>-5.7299021599999996E-3</v>
      </c>
      <c r="Q118" s="37">
        <v>-0.23109555900000001</v>
      </c>
      <c r="R118" s="37">
        <v>-0.143736111</v>
      </c>
      <c r="S118" s="3">
        <f t="shared" si="6"/>
        <v>-0.38056157215999997</v>
      </c>
      <c r="T118">
        <v>-0.11731</v>
      </c>
      <c r="U118">
        <v>3.2830999999999999E-2</v>
      </c>
      <c r="V118">
        <v>0.27622999999999998</v>
      </c>
      <c r="W118" s="27">
        <f t="shared" si="7"/>
        <v>-2.2731947505060302E-3</v>
      </c>
      <c r="AB118" s="37">
        <v>-0.116595014968</v>
      </c>
      <c r="AC118" s="37">
        <v>0.42448743956399998</v>
      </c>
      <c r="AD118" s="37">
        <v>-3.1661518655979999E-2</v>
      </c>
    </row>
    <row r="119" spans="1:30" x14ac:dyDescent="0.2">
      <c r="A119">
        <v>85</v>
      </c>
      <c r="B119" s="20" t="s">
        <v>6</v>
      </c>
      <c r="C119" t="s">
        <v>9</v>
      </c>
      <c r="D119" t="s">
        <v>9</v>
      </c>
      <c r="E119" s="1" t="s">
        <v>71</v>
      </c>
      <c r="F119" s="1" t="s">
        <v>68</v>
      </c>
      <c r="G119" s="50">
        <v>1.703755805687E-2</v>
      </c>
      <c r="H119" s="50">
        <v>-0.29571031445059998</v>
      </c>
      <c r="I119" s="50">
        <v>-0.38227433301829999</v>
      </c>
      <c r="J119" s="50">
        <v>1.6539055968999999E-2</v>
      </c>
      <c r="K119" s="50">
        <v>-0.29784731073499998</v>
      </c>
      <c r="L119" s="50">
        <v>-0.38569609221000001</v>
      </c>
      <c r="M119" s="50">
        <v>1.6865660992049999E-2</v>
      </c>
      <c r="N119" s="50">
        <v>-0.30002239777529999</v>
      </c>
      <c r="O119" s="50">
        <v>-0.38920719978329998</v>
      </c>
      <c r="P119" s="37">
        <v>-5.7299021599999996E-3</v>
      </c>
      <c r="Q119" s="37">
        <v>-0.143736111</v>
      </c>
      <c r="R119" s="37">
        <v>-0.23109555900000001</v>
      </c>
      <c r="S119" s="3">
        <f t="shared" si="6"/>
        <v>-0.38056157215999997</v>
      </c>
      <c r="T119">
        <v>-0.11731</v>
      </c>
      <c r="U119">
        <v>0.27622999999999998</v>
      </c>
      <c r="V119">
        <v>3.2830999999999999E-2</v>
      </c>
      <c r="W119" s="27">
        <f t="shared" si="7"/>
        <v>-2.2731947505060307E-3</v>
      </c>
      <c r="AB119" s="37">
        <v>-0.116595014968</v>
      </c>
      <c r="AC119" s="37">
        <v>-0.42448743956399998</v>
      </c>
      <c r="AD119" s="37">
        <v>3.1661518655979999E-2</v>
      </c>
    </row>
    <row r="120" spans="1:30" x14ac:dyDescent="0.2">
      <c r="A120">
        <v>87</v>
      </c>
      <c r="B120" s="20" t="s">
        <v>6</v>
      </c>
      <c r="C120" t="s">
        <v>9</v>
      </c>
      <c r="D120" t="s">
        <v>9</v>
      </c>
      <c r="E120" s="1" t="s">
        <v>66</v>
      </c>
      <c r="F120" s="1" t="s">
        <v>70</v>
      </c>
      <c r="G120" s="50">
        <v>1.703755805687E-2</v>
      </c>
      <c r="H120" s="50">
        <v>0.29571031445059998</v>
      </c>
      <c r="I120" s="50">
        <v>0.38227433301829999</v>
      </c>
      <c r="J120" s="50">
        <v>1.6539055968999999E-2</v>
      </c>
      <c r="K120" s="50">
        <v>0.29784731073499998</v>
      </c>
      <c r="L120" s="50">
        <v>0.38569609221000001</v>
      </c>
      <c r="M120" s="50">
        <v>1.6865660992049999E-2</v>
      </c>
      <c r="N120" s="50">
        <v>0.30002239777529999</v>
      </c>
      <c r="O120" s="50">
        <v>0.38920719978329998</v>
      </c>
      <c r="P120" s="37">
        <v>-5.7299021599999996E-3</v>
      </c>
      <c r="Q120" s="37">
        <v>0.143736111</v>
      </c>
      <c r="R120" s="37">
        <v>0.23109555900000001</v>
      </c>
      <c r="S120" s="3">
        <f t="shared" si="6"/>
        <v>0.36910176784000004</v>
      </c>
      <c r="T120">
        <v>-0.11731</v>
      </c>
      <c r="U120">
        <v>-0.27622999999999998</v>
      </c>
      <c r="V120">
        <v>-3.2830999999999999E-2</v>
      </c>
      <c r="W120" s="27">
        <f t="shared" si="7"/>
        <v>-2.2731947505060307E-3</v>
      </c>
      <c r="AB120" s="37">
        <v>0.116595014968</v>
      </c>
      <c r="AC120" s="37">
        <v>0.42448743956399998</v>
      </c>
      <c r="AD120" s="37">
        <v>3.1661518655979999E-2</v>
      </c>
    </row>
    <row r="121" spans="1:30" x14ac:dyDescent="0.2">
      <c r="A121">
        <v>37</v>
      </c>
      <c r="B121" s="20" t="s">
        <v>4</v>
      </c>
      <c r="C121" t="s">
        <v>78</v>
      </c>
      <c r="D121" t="s">
        <v>25</v>
      </c>
      <c r="E121" s="1"/>
      <c r="F121" s="1"/>
      <c r="G121" s="50">
        <v>1.69282656747E-4</v>
      </c>
      <c r="H121" s="50">
        <v>0.4959983821383</v>
      </c>
      <c r="I121" s="50">
        <v>0.24990115951950001</v>
      </c>
      <c r="J121" s="50">
        <v>0</v>
      </c>
      <c r="K121" s="50">
        <v>0.5</v>
      </c>
      <c r="L121" s="50">
        <v>0.25</v>
      </c>
      <c r="M121" s="50">
        <v>-1.782989740491E-4</v>
      </c>
      <c r="N121" s="50">
        <f>1-0.4959986065448</f>
        <v>0.50400139345520001</v>
      </c>
      <c r="O121" s="50">
        <v>0.24990058014229999</v>
      </c>
      <c r="P121" s="37">
        <v>-1.15860544E-2</v>
      </c>
      <c r="Q121" s="37">
        <v>0.26676704400000001</v>
      </c>
      <c r="R121" s="37">
        <v>-1.93125733E-5</v>
      </c>
      <c r="S121" s="3">
        <f t="shared" si="6"/>
        <v>0.25516167702670001</v>
      </c>
      <c r="T121">
        <v>2.1204000000000001</v>
      </c>
      <c r="U121">
        <v>-0.20201</v>
      </c>
      <c r="V121">
        <v>0</v>
      </c>
      <c r="W121" s="27">
        <f t="shared" si="7"/>
        <v>-3.8256235055837214E-3</v>
      </c>
      <c r="AB121" s="37">
        <v>-0.42448743956399998</v>
      </c>
      <c r="AC121" s="37">
        <v>-3.1661518655979999E-2</v>
      </c>
      <c r="AD121" s="37">
        <v>0.116595014968</v>
      </c>
    </row>
    <row r="122" spans="1:30" x14ac:dyDescent="0.2">
      <c r="A122">
        <v>38</v>
      </c>
      <c r="B122" s="20" t="s">
        <v>6</v>
      </c>
      <c r="C122" t="s">
        <v>78</v>
      </c>
      <c r="D122" t="s">
        <v>25</v>
      </c>
      <c r="E122" s="1"/>
      <c r="F122" s="1"/>
      <c r="G122" s="50">
        <f>1-0.4998307173433</f>
        <v>0.50016928265670002</v>
      </c>
      <c r="H122" s="50">
        <v>4.0016178617439998E-3</v>
      </c>
      <c r="I122" s="50">
        <v>0.25009884048050002</v>
      </c>
      <c r="J122" s="50">
        <v>0.5</v>
      </c>
      <c r="K122" s="50">
        <v>5.1857530260749998E-17</v>
      </c>
      <c r="L122" s="50">
        <v>0.25</v>
      </c>
      <c r="M122" s="50">
        <v>0.49982170102599999</v>
      </c>
      <c r="N122" s="50">
        <v>-4.0013934551550003E-3</v>
      </c>
      <c r="O122" s="50">
        <v>0.25009941985770001</v>
      </c>
      <c r="P122" s="37">
        <v>-1.15860544E-2</v>
      </c>
      <c r="Q122" s="37">
        <v>-0.26676704400000001</v>
      </c>
      <c r="R122" s="37">
        <v>1.93125733E-5</v>
      </c>
      <c r="S122" s="3">
        <f t="shared" si="6"/>
        <v>-0.27833378582669999</v>
      </c>
      <c r="T122">
        <v>2.1204000000000001</v>
      </c>
      <c r="U122">
        <v>0.20201</v>
      </c>
      <c r="V122">
        <v>0</v>
      </c>
      <c r="W122" s="27">
        <f t="shared" si="7"/>
        <v>-3.8256235055837214E-3</v>
      </c>
      <c r="AB122" s="37">
        <v>-3.1661518655979999E-2</v>
      </c>
      <c r="AC122" s="37">
        <v>0.116595014968</v>
      </c>
      <c r="AD122" s="37">
        <v>-0.42448743956399998</v>
      </c>
    </row>
    <row r="123" spans="1:30" x14ac:dyDescent="0.2">
      <c r="A123">
        <v>40</v>
      </c>
      <c r="B123" s="20" t="s">
        <v>6</v>
      </c>
      <c r="C123" t="s">
        <v>78</v>
      </c>
      <c r="D123" t="s">
        <v>25</v>
      </c>
      <c r="E123" s="1"/>
      <c r="F123" s="1"/>
      <c r="G123" s="50">
        <v>-0.49983071734329998</v>
      </c>
      <c r="H123" s="50">
        <v>0.25009884048050002</v>
      </c>
      <c r="I123" s="50">
        <v>4.0016178617439998E-3</v>
      </c>
      <c r="J123" s="50">
        <v>-0.5</v>
      </c>
      <c r="K123" s="50">
        <v>0.25</v>
      </c>
      <c r="L123" s="50">
        <v>-5.1857530260749998E-17</v>
      </c>
      <c r="M123" s="50">
        <f>0.499821701026-1</f>
        <v>-0.50017829897400001</v>
      </c>
      <c r="N123" s="50">
        <v>0.25009941985770001</v>
      </c>
      <c r="O123" s="50">
        <v>-4.0013934551550003E-3</v>
      </c>
      <c r="P123" s="37">
        <v>-1.15860544E-2</v>
      </c>
      <c r="Q123" s="37">
        <v>1.93125733E-5</v>
      </c>
      <c r="R123" s="37">
        <v>-0.26676704400000001</v>
      </c>
      <c r="S123" s="3">
        <f t="shared" si="6"/>
        <v>-0.27833378582669999</v>
      </c>
      <c r="T123">
        <v>2.1204000000000001</v>
      </c>
      <c r="U123">
        <v>0</v>
      </c>
      <c r="V123">
        <v>0.20201</v>
      </c>
      <c r="W123" s="27">
        <f t="shared" si="7"/>
        <v>-3.8256235055837214E-3</v>
      </c>
      <c r="AB123" s="37">
        <v>0.42448743956399998</v>
      </c>
      <c r="AC123" s="37">
        <v>3.1661518655979999E-2</v>
      </c>
      <c r="AD123" s="37">
        <v>0.116595014968</v>
      </c>
    </row>
    <row r="124" spans="1:30" x14ac:dyDescent="0.2">
      <c r="A124">
        <v>42</v>
      </c>
      <c r="B124" s="20" t="s">
        <v>6</v>
      </c>
      <c r="C124" t="s">
        <v>78</v>
      </c>
      <c r="D124" t="s">
        <v>25</v>
      </c>
      <c r="E124" s="1"/>
      <c r="F124" s="1"/>
      <c r="G124" s="50">
        <v>1.69282656747E-4</v>
      </c>
      <c r="H124" s="50">
        <v>0.24990115951950001</v>
      </c>
      <c r="I124" s="50">
        <v>0.4959983821383</v>
      </c>
      <c r="J124" s="50">
        <v>5.5511151231259996E-17</v>
      </c>
      <c r="K124" s="50">
        <v>0.25</v>
      </c>
      <c r="L124" s="50">
        <v>0.5</v>
      </c>
      <c r="M124" s="50">
        <v>-1.782989740491E-4</v>
      </c>
      <c r="N124" s="50">
        <v>0.24990058014229999</v>
      </c>
      <c r="O124" s="50">
        <f>1-0.4959986065448</f>
        <v>0.50400139345520001</v>
      </c>
      <c r="P124" s="37">
        <v>-1.15860544E-2</v>
      </c>
      <c r="Q124" s="37">
        <v>-1.93125733E-5</v>
      </c>
      <c r="R124" s="37">
        <v>0.26676704400000001</v>
      </c>
      <c r="S124" s="3">
        <f t="shared" si="6"/>
        <v>0.25516167702670001</v>
      </c>
      <c r="T124">
        <v>2.1204000000000001</v>
      </c>
      <c r="U124">
        <v>0</v>
      </c>
      <c r="V124">
        <v>-0.20201</v>
      </c>
      <c r="W124" s="27">
        <f t="shared" si="7"/>
        <v>-3.8256235055837214E-3</v>
      </c>
      <c r="AB124" s="37">
        <v>-3.1661518655979999E-2</v>
      </c>
      <c r="AC124" s="37">
        <v>-0.116595014968</v>
      </c>
      <c r="AD124" s="37">
        <v>0.42448743956399998</v>
      </c>
    </row>
    <row r="125" spans="1:30" x14ac:dyDescent="0.2">
      <c r="A125">
        <v>92</v>
      </c>
      <c r="B125" s="20" t="s">
        <v>6</v>
      </c>
      <c r="C125" t="s">
        <v>74</v>
      </c>
      <c r="D125" t="s">
        <v>9</v>
      </c>
      <c r="E125" s="1" t="s">
        <v>66</v>
      </c>
      <c r="F125" s="1" t="s">
        <v>70</v>
      </c>
      <c r="G125" s="50">
        <v>0.44384218055460001</v>
      </c>
      <c r="H125" s="50">
        <v>-9.4305254430629995E-2</v>
      </c>
      <c r="I125" s="50">
        <v>-9.4305254430629995E-2</v>
      </c>
      <c r="J125" s="50">
        <v>0.44501316002199998</v>
      </c>
      <c r="K125" s="50">
        <v>-9.1608527038000001E-2</v>
      </c>
      <c r="L125" s="50">
        <v>-9.1608527038000001E-2</v>
      </c>
      <c r="M125" s="50">
        <v>0.44631772299549999</v>
      </c>
      <c r="N125" s="50">
        <v>-8.9242793467949999E-2</v>
      </c>
      <c r="O125" s="50">
        <v>-8.9242793467949999E-2</v>
      </c>
      <c r="P125" s="37">
        <v>8.2518081399999998E-2</v>
      </c>
      <c r="Q125" s="37">
        <v>0.168748699</v>
      </c>
      <c r="R125" s="37">
        <v>0.168748699</v>
      </c>
      <c r="S125" s="3">
        <f t="shared" si="6"/>
        <v>0.4200154794</v>
      </c>
      <c r="T125">
        <v>1.1332</v>
      </c>
      <c r="U125">
        <v>-0.86214000000000002</v>
      </c>
      <c r="V125">
        <v>-0.86214000000000002</v>
      </c>
      <c r="W125" s="27">
        <f t="shared" si="7"/>
        <v>-9.6283655106513995E-3</v>
      </c>
      <c r="AB125" s="37">
        <v>0.42448743956399998</v>
      </c>
      <c r="AC125" s="37">
        <v>-3.1661518655979999E-2</v>
      </c>
      <c r="AD125" s="37">
        <v>-0.116595014968</v>
      </c>
    </row>
    <row r="126" spans="1:30" x14ac:dyDescent="0.2">
      <c r="A126">
        <v>94</v>
      </c>
      <c r="B126" s="20" t="s">
        <v>6</v>
      </c>
      <c r="C126" t="s">
        <v>74</v>
      </c>
      <c r="D126" t="s">
        <v>9</v>
      </c>
      <c r="E126" s="1" t="s">
        <v>71</v>
      </c>
      <c r="F126" s="1" t="s">
        <v>68</v>
      </c>
      <c r="G126" s="50">
        <v>0.44384218055460001</v>
      </c>
      <c r="H126" s="50">
        <v>9.4305254430629995E-2</v>
      </c>
      <c r="I126" s="50">
        <v>9.4305254430629995E-2</v>
      </c>
      <c r="J126" s="50">
        <v>0.44501316002199998</v>
      </c>
      <c r="K126" s="50">
        <v>9.1608527038000001E-2</v>
      </c>
      <c r="L126" s="50">
        <v>9.1608527038000001E-2</v>
      </c>
      <c r="M126" s="50">
        <v>0.44631772299549999</v>
      </c>
      <c r="N126" s="50">
        <v>8.9242793467949999E-2</v>
      </c>
      <c r="O126" s="50">
        <v>8.9242793467949999E-2</v>
      </c>
      <c r="P126" s="37">
        <v>8.2518081399999998E-2</v>
      </c>
      <c r="Q126" s="37">
        <v>-0.168748699</v>
      </c>
      <c r="R126" s="37">
        <v>-0.168748699</v>
      </c>
      <c r="S126" s="3">
        <f t="shared" si="6"/>
        <v>-0.25497931660000001</v>
      </c>
      <c r="T126">
        <v>1.1332</v>
      </c>
      <c r="U126">
        <v>0.86214000000000002</v>
      </c>
      <c r="V126">
        <v>0.86214000000000002</v>
      </c>
      <c r="W126" s="27">
        <f t="shared" si="7"/>
        <v>-9.6283655106513995E-3</v>
      </c>
      <c r="AB126" s="37">
        <v>3.1661518655979999E-2</v>
      </c>
      <c r="AC126" s="37">
        <v>-0.116595014968</v>
      </c>
      <c r="AD126" s="37">
        <v>-0.42448743956399998</v>
      </c>
    </row>
    <row r="127" spans="1:30" x14ac:dyDescent="0.2">
      <c r="A127">
        <v>91</v>
      </c>
      <c r="B127" s="20" t="s">
        <v>4</v>
      </c>
      <c r="C127" t="s">
        <v>74</v>
      </c>
      <c r="D127" t="s">
        <v>9</v>
      </c>
      <c r="E127" s="1" t="s">
        <v>66</v>
      </c>
      <c r="F127" s="1" t="s">
        <v>68</v>
      </c>
      <c r="G127" s="50">
        <v>-0.44633473976709997</v>
      </c>
      <c r="H127" s="50">
        <v>8.9224540200119995E-2</v>
      </c>
      <c r="I127" s="50">
        <v>-8.9224540200119995E-2</v>
      </c>
      <c r="J127" s="50">
        <v>-0.44501316002199998</v>
      </c>
      <c r="K127" s="50">
        <v>9.1608527038000001E-2</v>
      </c>
      <c r="L127" s="50">
        <v>-9.1608527038000001E-2</v>
      </c>
      <c r="M127" s="50">
        <v>-0.4438628383739</v>
      </c>
      <c r="N127" s="50">
        <v>9.4293326811559997E-2</v>
      </c>
      <c r="O127" s="50">
        <v>-9.4293326811559997E-2</v>
      </c>
      <c r="P127" s="37">
        <v>8.2396713100000005E-2</v>
      </c>
      <c r="Q127" s="37">
        <v>0.16895955400000001</v>
      </c>
      <c r="R127" s="37">
        <v>-0.16895955400000001</v>
      </c>
      <c r="S127" s="3">
        <f t="shared" si="6"/>
        <v>8.2396713100000019E-2</v>
      </c>
      <c r="T127">
        <v>1.1332</v>
      </c>
      <c r="U127">
        <v>-0.86214000000000002</v>
      </c>
      <c r="V127">
        <v>0.86214000000000002</v>
      </c>
      <c r="W127" s="27">
        <f t="shared" si="7"/>
        <v>-9.6528000020259814E-3</v>
      </c>
      <c r="AB127" s="37">
        <v>-0.42448743956399998</v>
      </c>
      <c r="AC127" s="37">
        <v>3.1661518655979999E-2</v>
      </c>
      <c r="AD127" s="37">
        <v>-0.116595014968</v>
      </c>
    </row>
    <row r="128" spans="1:30" x14ac:dyDescent="0.2">
      <c r="A128">
        <v>93</v>
      </c>
      <c r="B128" s="20" t="s">
        <v>6</v>
      </c>
      <c r="C128" t="s">
        <v>74</v>
      </c>
      <c r="D128" t="s">
        <v>9</v>
      </c>
      <c r="E128" s="1" t="s">
        <v>71</v>
      </c>
      <c r="F128" s="1" t="s">
        <v>70</v>
      </c>
      <c r="G128" s="50">
        <v>-0.44633473976709997</v>
      </c>
      <c r="H128" s="50">
        <v>-8.9224540200119995E-2</v>
      </c>
      <c r="I128" s="50">
        <v>8.9224540200119995E-2</v>
      </c>
      <c r="J128" s="50">
        <v>-0.44501316002199998</v>
      </c>
      <c r="K128" s="50">
        <v>-9.1608527038000001E-2</v>
      </c>
      <c r="L128" s="50">
        <v>9.1608527038000001E-2</v>
      </c>
      <c r="M128" s="50">
        <v>-0.4438628383739</v>
      </c>
      <c r="N128" s="50">
        <v>-9.4293326811559997E-2</v>
      </c>
      <c r="O128" s="50">
        <v>9.4293326811559997E-2</v>
      </c>
      <c r="P128" s="37">
        <v>8.2396713100000005E-2</v>
      </c>
      <c r="Q128" s="37">
        <v>-0.16895955400000001</v>
      </c>
      <c r="R128" s="37">
        <v>0.16895955400000001</v>
      </c>
      <c r="S128" s="3">
        <f t="shared" si="6"/>
        <v>8.2396713100000005E-2</v>
      </c>
      <c r="T128">
        <v>1.1332</v>
      </c>
      <c r="U128">
        <v>0.86214000000000002</v>
      </c>
      <c r="V128">
        <v>-0.86214000000000002</v>
      </c>
      <c r="W128" s="27">
        <f t="shared" si="7"/>
        <v>-9.6528000020259814E-3</v>
      </c>
      <c r="AB128" s="37">
        <v>3.1661518655979999E-2</v>
      </c>
      <c r="AC128" s="37">
        <v>0.116595014968</v>
      </c>
      <c r="AD128" s="37">
        <v>0.42448743956399998</v>
      </c>
    </row>
  </sheetData>
  <autoFilter ref="A2:W128" xr:uid="{CE40135C-051A-7549-9F1C-D6ACF773F866}">
    <sortState xmlns:xlrd2="http://schemas.microsoft.com/office/spreadsheetml/2017/richdata2" ref="A3:W128">
      <sortCondition descending="1" ref="W2:W128"/>
    </sortState>
  </autoFilter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ZIF-8</vt:lpstr>
      <vt:lpstr>CdIF-1</vt:lpstr>
      <vt:lpstr>ZIF-90</vt:lpstr>
      <vt:lpstr>ZIF-Cl</vt:lpstr>
      <vt:lpstr>ZIF-65</vt:lpstr>
      <vt:lpstr>CdIF-8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Srinidhi</dc:creator>
  <cp:lastModifiedBy>Microsoft Office User</cp:lastModifiedBy>
  <dcterms:created xsi:type="dcterms:W3CDTF">2020-07-09T13:02:24Z</dcterms:created>
  <dcterms:modified xsi:type="dcterms:W3CDTF">2022-10-26T17:03:37Z</dcterms:modified>
</cp:coreProperties>
</file>