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pudane\Desktop\Back up 26-03-2020\My writing\MDCEV attempt\4TU Data package\Data and codes of MDCEV analysis\"/>
    </mc:Choice>
  </mc:AlternateContent>
  <bookViews>
    <workbookView xWindow="0" yWindow="0" windowWidth="22118" windowHeight="8110" activeTab="2"/>
  </bookViews>
  <sheets>
    <sheet name="On-board" sheetId="1" r:id="rId1"/>
    <sheet name="Stationary" sheetId="2" r:id="rId2"/>
    <sheet name="Prediction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3" l="1"/>
  <c r="C65" i="3"/>
  <c r="B65" i="3"/>
  <c r="A65" i="3"/>
  <c r="D63" i="3"/>
  <c r="C63" i="3"/>
  <c r="B63" i="3"/>
  <c r="A63" i="3"/>
  <c r="B61" i="3"/>
  <c r="C61" i="3"/>
  <c r="D61" i="3"/>
  <c r="A61" i="3"/>
  <c r="D36" i="2"/>
  <c r="D35" i="2"/>
  <c r="B22" i="3" l="1"/>
  <c r="A22" i="3"/>
  <c r="A31" i="3" s="1"/>
  <c r="D39" i="1"/>
  <c r="D38" i="1"/>
  <c r="B31" i="3" l="1"/>
  <c r="D26" i="3"/>
  <c r="D35" i="3" s="1"/>
  <c r="C26" i="3"/>
  <c r="C35" i="3" s="1"/>
  <c r="B26" i="3"/>
  <c r="B35" i="3" s="1"/>
  <c r="A26" i="3"/>
  <c r="A35" i="3" s="1"/>
  <c r="D24" i="3"/>
  <c r="D33" i="3" s="1"/>
  <c r="C24" i="3"/>
  <c r="C33" i="3" s="1"/>
  <c r="B24" i="3"/>
  <c r="B33" i="3" s="1"/>
  <c r="A24" i="3"/>
  <c r="A33" i="3" s="1"/>
  <c r="C22" i="3"/>
  <c r="C31" i="3" s="1"/>
  <c r="D22" i="3"/>
  <c r="D31" i="3" s="1"/>
</calcChain>
</file>

<file path=xl/sharedStrings.xml><?xml version="1.0" encoding="utf-8"?>
<sst xmlns="http://schemas.openxmlformats.org/spreadsheetml/2006/main" count="333" uniqueCount="218">
  <si>
    <t>Constant</t>
  </si>
  <si>
    <t>Female</t>
  </si>
  <si>
    <t>Age 18-24</t>
  </si>
  <si>
    <t>Age 55+</t>
  </si>
  <si>
    <t>Young child</t>
  </si>
  <si>
    <t>Student</t>
  </si>
  <si>
    <t>Higher education</t>
  </si>
  <si>
    <t>High income</t>
  </si>
  <si>
    <t>PT user</t>
  </si>
  <si>
    <t>Active mode user</t>
  </si>
  <si>
    <t>Medium commute</t>
  </si>
  <si>
    <t>Long commute</t>
  </si>
  <si>
    <t>Get ready</t>
  </si>
  <si>
    <t>-1.11 (-1.81)</t>
  </si>
  <si>
    <t>-1.17 (-1.55)</t>
  </si>
  <si>
    <t>Work</t>
  </si>
  <si>
    <t>Meal</t>
  </si>
  <si>
    <t>Leisure</t>
  </si>
  <si>
    <t>Other</t>
  </si>
  <si>
    <t>Nothing</t>
  </si>
  <si>
    <t>0.00 (fixed)</t>
  </si>
  <si>
    <t>0.13 (2.28)</t>
  </si>
  <si>
    <t>0.29 (3.22)</t>
  </si>
  <si>
    <t>0.30 (1.45)</t>
  </si>
  <si>
    <t>0.40 (1.19)</t>
  </si>
  <si>
    <t>0.39 (3.21)</t>
  </si>
  <si>
    <t>0.13 (1.30)</t>
  </si>
  <si>
    <t>1.28 (1.39)</t>
  </si>
  <si>
    <t>Alpha</t>
  </si>
  <si>
    <t>Sigma</t>
  </si>
  <si>
    <t>1.00 (fixed)</t>
  </si>
  <si>
    <t>No. of parameters</t>
  </si>
  <si>
    <t>No. of responses</t>
  </si>
  <si>
    <t>Log-likelihood</t>
  </si>
  <si>
    <t>AIC</t>
  </si>
  <si>
    <t>BIC</t>
  </si>
  <si>
    <t>LR test</t>
  </si>
  <si>
    <t>vs constants only</t>
  </si>
  <si>
    <t>-3.26 (-18.75)</t>
  </si>
  <si>
    <t>-2.18 (-17.59)</t>
  </si>
  <si>
    <t>-2.78 (-18.95)</t>
  </si>
  <si>
    <t>-2.71 (-19.02)</t>
  </si>
  <si>
    <t>-3.59 (-18.12)</t>
  </si>
  <si>
    <t>0.22 (4.01)</t>
  </si>
  <si>
    <t>0.71 (5.48)</t>
  </si>
  <si>
    <t>0.33 (4.94)</t>
  </si>
  <si>
    <t>1.55 (3.67)</t>
  </si>
  <si>
    <t>0.38 (3.26)</t>
  </si>
  <si>
    <t>4.76 (2.65)</t>
  </si>
  <si>
    <t>-9.08 (-0.55)</t>
  </si>
  <si>
    <t>Full model</t>
  </si>
  <si>
    <t>Sleep</t>
  </si>
  <si>
    <t>Sleep; Work</t>
  </si>
  <si>
    <t>-0.41 (-7.06)</t>
  </si>
  <si>
    <t>0.75 (9.3)</t>
  </si>
  <si>
    <t>0.64 (7.35)</t>
  </si>
  <si>
    <t>4.68 (30.54)</t>
  </si>
  <si>
    <t>0.90 (21.13)</t>
  </si>
  <si>
    <t>4.87 (29.95)</t>
  </si>
  <si>
    <t>0.90 (18.61)</t>
  </si>
  <si>
    <t>2.51 (16.79)</t>
  </si>
  <si>
    <t>-1.62 (-38.65)</t>
  </si>
  <si>
    <t>Age 35+</t>
  </si>
  <si>
    <t>Age 45-54</t>
  </si>
  <si>
    <t>Single</t>
  </si>
  <si>
    <t>-0.14 (-1.86)</t>
  </si>
  <si>
    <t>0.02 (0.31)</t>
  </si>
  <si>
    <t>Constants-only model</t>
  </si>
  <si>
    <t>1.59 (1.49)</t>
  </si>
  <si>
    <t>-5.03 (-10.53)</t>
  </si>
  <si>
    <t>1.10 (2.77)</t>
  </si>
  <si>
    <t>1.53 (5.09)</t>
  </si>
  <si>
    <t>0.54 (2.39)</t>
  </si>
  <si>
    <t>1.01 (2.25)</t>
  </si>
  <si>
    <t>-5.46 (-9.09)</t>
  </si>
  <si>
    <t>1.35 (1.46)</t>
  </si>
  <si>
    <t>0.26 (1.47)</t>
  </si>
  <si>
    <t>0.67 (1.59)</t>
  </si>
  <si>
    <t xml:space="preserve"> -1.16 (-1.30)</t>
  </si>
  <si>
    <t>1.21 (3.39)</t>
  </si>
  <si>
    <t>0.50 (1.95)</t>
  </si>
  <si>
    <t>1.30 (4.52)</t>
  </si>
  <si>
    <t>2.56 (4.01)</t>
  </si>
  <si>
    <t>0.49 (1.75)</t>
  </si>
  <si>
    <t>On-board</t>
  </si>
  <si>
    <t>get_ready continuous (mean)</t>
  </si>
  <si>
    <t>meal continuous (mean)</t>
  </si>
  <si>
    <t>work continuous (mean)</t>
  </si>
  <si>
    <t>leisure continuous (mean)</t>
  </si>
  <si>
    <t>other continuous (mean)</t>
  </si>
  <si>
    <t>nothing continuous (mean)</t>
  </si>
  <si>
    <t>get_ready continuous (sd)</t>
  </si>
  <si>
    <t>meal continuous (sd)</t>
  </si>
  <si>
    <t>work continuous (sd)</t>
  </si>
  <si>
    <t>leisure continuous (sd)</t>
  </si>
  <si>
    <t>other continuous (sd)</t>
  </si>
  <si>
    <t>nothing continuous (sd)</t>
  </si>
  <si>
    <t>get_ready discrete (mean)</t>
  </si>
  <si>
    <t>meal discrete (mean)</t>
  </si>
  <si>
    <t>work discrete (mean)</t>
  </si>
  <si>
    <t>leisure discrete (mean)</t>
  </si>
  <si>
    <t>other discrete (mean)</t>
  </si>
  <si>
    <t>nothing discrete (mean)</t>
  </si>
  <si>
    <t>get_ready discrete (sd)</t>
  </si>
  <si>
    <t>meal discrete (sd)</t>
  </si>
  <si>
    <t>work discrete (sd)</t>
  </si>
  <si>
    <t>leisure discrete (sd)</t>
  </si>
  <si>
    <t>other discrete (sd)</t>
  </si>
  <si>
    <t>nothing discrete (sd)</t>
  </si>
  <si>
    <t>Probabilities of selecting each activity</t>
  </si>
  <si>
    <t>Predicted number of schedules including each activity</t>
  </si>
  <si>
    <t>Total predicted demand - activity durations for 984 schedules (in hours)</t>
  </si>
  <si>
    <t>Predicted duration of activities when selected (in minutes)</t>
  </si>
  <si>
    <r>
      <t xml:space="preserve">BASELINE </t>
    </r>
    <r>
      <rPr>
        <b/>
        <sz val="8"/>
        <color theme="1"/>
        <rFont val="Calibri"/>
        <family val="2"/>
      </rPr>
      <t>β</t>
    </r>
    <r>
      <rPr>
        <b/>
        <vertAlign val="subscript"/>
        <sz val="10.4"/>
        <color theme="1"/>
        <rFont val="Calibri"/>
        <family val="2"/>
      </rPr>
      <t>k</t>
    </r>
    <r>
      <rPr>
        <b/>
        <sz val="8"/>
        <color theme="1"/>
        <rFont val="Calibri"/>
        <family val="2"/>
      </rPr>
      <t>: base</t>
    </r>
  </si>
  <si>
    <r>
      <t xml:space="preserve">BASELINE </t>
    </r>
    <r>
      <rPr>
        <b/>
        <sz val="8"/>
        <color theme="1"/>
        <rFont val="Calibri"/>
        <family val="2"/>
      </rPr>
      <t>β</t>
    </r>
    <r>
      <rPr>
        <b/>
        <vertAlign val="subscript"/>
        <sz val="10.4"/>
        <color theme="1"/>
        <rFont val="Calibri"/>
        <family val="2"/>
      </rPr>
      <t>k</t>
    </r>
    <r>
      <rPr>
        <b/>
        <sz val="8"/>
        <color theme="1"/>
        <rFont val="Calibri"/>
        <family val="2"/>
      </rPr>
      <t>: change with AVs</t>
    </r>
  </si>
  <si>
    <r>
      <t xml:space="preserve">SATIATION </t>
    </r>
    <r>
      <rPr>
        <b/>
        <sz val="8"/>
        <color theme="1"/>
        <rFont val="Calibri"/>
        <family val="2"/>
      </rPr>
      <t>δ</t>
    </r>
    <r>
      <rPr>
        <b/>
        <vertAlign val="subscript"/>
        <sz val="10.4"/>
        <color theme="1"/>
        <rFont val="Calibri"/>
        <family val="2"/>
      </rPr>
      <t>k</t>
    </r>
    <r>
      <rPr>
        <b/>
        <sz val="8"/>
        <color theme="1"/>
        <rFont val="Calibri"/>
        <family val="2"/>
        <scheme val="minor"/>
      </rPr>
      <t>: base</t>
    </r>
  </si>
  <si>
    <r>
      <t xml:space="preserve">SATIATION </t>
    </r>
    <r>
      <rPr>
        <b/>
        <sz val="8"/>
        <color theme="1"/>
        <rFont val="Calibri"/>
        <family val="2"/>
      </rPr>
      <t>δ</t>
    </r>
    <r>
      <rPr>
        <b/>
        <vertAlign val="subscript"/>
        <sz val="8"/>
        <color theme="1"/>
        <rFont val="Calibri"/>
        <family val="2"/>
      </rPr>
      <t>k</t>
    </r>
    <r>
      <rPr>
        <b/>
        <sz val="8"/>
        <color theme="1"/>
        <rFont val="Calibri"/>
        <family val="2"/>
        <scheme val="minor"/>
      </rPr>
      <t>: change with AVs</t>
    </r>
  </si>
  <si>
    <t xml:space="preserve"> -8.89 (-0.66)</t>
  </si>
  <si>
    <t xml:space="preserve">321.98 &gt; 54.57 = </t>
  </si>
  <si>
    <t>0.10 (1.56)</t>
  </si>
  <si>
    <t>0.17 (1.35)</t>
  </si>
  <si>
    <t>3.54 (2.92)</t>
  </si>
  <si>
    <t>0.84 (2.55)</t>
  </si>
  <si>
    <t>1.89 (3.94)</t>
  </si>
  <si>
    <t xml:space="preserve"> -3.74 (-13.19)</t>
  </si>
  <si>
    <t xml:space="preserve"> -5.01 (-11.88)</t>
  </si>
  <si>
    <t>0.92 (3.38)</t>
  </si>
  <si>
    <t>0.63 (2.07)</t>
  </si>
  <si>
    <t>1.13 (2.87)</t>
  </si>
  <si>
    <t>Entrepreneur</t>
  </si>
  <si>
    <t>1.30 (1.60)</t>
  </si>
  <si>
    <t>0.54 (2.12)</t>
  </si>
  <si>
    <t>0.10 (1.14)</t>
  </si>
  <si>
    <t xml:space="preserve"> -1.29 (-1.38)</t>
  </si>
  <si>
    <t>0.26 (0.71)</t>
  </si>
  <si>
    <t xml:space="preserve"> -0.96 (-1.74)</t>
  </si>
  <si>
    <t>0.83 (2.99)</t>
  </si>
  <si>
    <t>0.89 (1.89)</t>
  </si>
  <si>
    <t xml:space="preserve"> -1.38 (-1.41)</t>
  </si>
  <si>
    <t>0.43 (1.43)</t>
  </si>
  <si>
    <t>1.37 (3.66)</t>
  </si>
  <si>
    <t xml:space="preserve"> -1.89 (-1.86)</t>
  </si>
  <si>
    <t>0.75 (2.54)</t>
  </si>
  <si>
    <t>0.97 (2.08)</t>
  </si>
  <si>
    <t xml:space="preserve"> -3.66 (-18.11)</t>
  </si>
  <si>
    <t>-8596.22</t>
  </si>
  <si>
    <t>17599.52</t>
  </si>
  <si>
    <t xml:space="preserve">857.56 &gt; 67.50 = </t>
  </si>
  <si>
    <t>-2.06 (-40.51)</t>
  </si>
  <si>
    <t>8.28 (27.73)</t>
  </si>
  <si>
    <t>-4.47 (-15.55)</t>
  </si>
  <si>
    <t>-5.95 (-20.64)</t>
  </si>
  <si>
    <t>-0.63 (-3.67)</t>
  </si>
  <si>
    <t>0.39 (1.13)</t>
  </si>
  <si>
    <t>0.14 (0.83)</t>
  </si>
  <si>
    <t>1.09 (12.85)</t>
  </si>
  <si>
    <t>0.29 (2.19)</t>
  </si>
  <si>
    <t>-0.29 (-2.68)</t>
  </si>
  <si>
    <t>0.42 (2.63)</t>
  </si>
  <si>
    <t>-0.04 (-0.48)</t>
  </si>
  <si>
    <t>8.83 (23.03)</t>
  </si>
  <si>
    <t>-0.35 (-2.03)</t>
  </si>
  <si>
    <t>0.39 (2.28)</t>
  </si>
  <si>
    <t>-4.90 (-13.33)</t>
  </si>
  <si>
    <t>-6.60 (-19.52)</t>
  </si>
  <si>
    <t>-0.56 (-3.14)</t>
  </si>
  <si>
    <t>-0.94 (-2.95)</t>
  </si>
  <si>
    <t>0.06 (0.34)</t>
  </si>
  <si>
    <t>1.28 (15.83)</t>
  </si>
  <si>
    <t>-0.15 (-2.30)</t>
  </si>
  <si>
    <t>-0.65 (-6.76)</t>
  </si>
  <si>
    <t>-0.13 (-1.74)</t>
  </si>
  <si>
    <t>2.57 (11.29)</t>
  </si>
  <si>
    <t>1.23 (3.50)</t>
  </si>
  <si>
    <t>1.03 (3.30)</t>
  </si>
  <si>
    <t>-0.48 (-3.62)</t>
  </si>
  <si>
    <t>0.03 (0.10)</t>
  </si>
  <si>
    <t>0.45 (1.16)</t>
  </si>
  <si>
    <t>0.10 (1.02)</t>
  </si>
  <si>
    <t>0.21 (2.23)</t>
  </si>
  <si>
    <t>-0.49 (-3.76)</t>
  </si>
  <si>
    <t>-1.42 (-15.15)</t>
  </si>
  <si>
    <t>-2.29 (-11.54)</t>
  </si>
  <si>
    <t>0.38 (3.51)</t>
  </si>
  <si>
    <t>0.00 (0.03)</t>
  </si>
  <si>
    <t>0.15 (1.13)</t>
  </si>
  <si>
    <t>1.23 (9.86)</t>
  </si>
  <si>
    <t>0.25 (1.72)</t>
  </si>
  <si>
    <t>-1.59 (-17.04)</t>
  </si>
  <si>
    <t>-2.78 (-18.79)</t>
  </si>
  <si>
    <t>1.15 (4.44)</t>
  </si>
  <si>
    <t>0.24 (2.32)</t>
  </si>
  <si>
    <t>-0.11 (-0.78)</t>
  </si>
  <si>
    <t>0.34 (1.68)</t>
  </si>
  <si>
    <t>0.45 (2.99)</t>
  </si>
  <si>
    <t>2.11 (14.49)</t>
  </si>
  <si>
    <t>-0.50 (-5.60)</t>
  </si>
  <si>
    <t>-1.58 (-17.00)</t>
  </si>
  <si>
    <t>-2.98 (-19.78)</t>
  </si>
  <si>
    <t>-0.77 (-5.84)</t>
  </si>
  <si>
    <t>-0.65 (-3.95)</t>
  </si>
  <si>
    <t>-0.16 (-0.99)</t>
  </si>
  <si>
    <t>0.34 (2.63)</t>
  </si>
  <si>
    <t>0.32 (1.94)</t>
  </si>
  <si>
    <t>0.23 (1.56)</t>
  </si>
  <si>
    <t>Stationary</t>
  </si>
  <si>
    <t>Total predicted demand - activity durations for 992 schedules (in hours)</t>
  </si>
  <si>
    <t>outside continuous (mean)</t>
  </si>
  <si>
    <t>sleep continuous (mean)</t>
  </si>
  <si>
    <t>get ready continuous (mean)</t>
  </si>
  <si>
    <t>outside continuous (sd)</t>
  </si>
  <si>
    <t>sleep continuous (sd)</t>
  </si>
  <si>
    <t>get ready continuous (sd)</t>
  </si>
  <si>
    <t>outside discrete (mean)</t>
  </si>
  <si>
    <t>sleep discrete (mean)</t>
  </si>
  <si>
    <t>outside discrete (sd)</t>
  </si>
  <si>
    <t>sleep discrete (sd)</t>
  </si>
  <si>
    <t>Predicted duration of activities (in minutes)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</si>
</sst>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vertAlign val="subscript"/>
      <sz val="10.4"/>
      <color theme="1"/>
      <name val="Calibri"/>
      <family val="2"/>
    </font>
    <font>
      <b/>
      <vertAlign val="subscript"/>
      <sz val="8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/>
      <bottom style="medium">
        <color theme="0"/>
      </bottom>
      <diagonal/>
    </border>
    <border>
      <left style="thin">
        <color theme="0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theme="0"/>
      </bottom>
      <diagonal/>
    </border>
    <border>
      <left style="thin">
        <color indexed="64"/>
      </left>
      <right style="thin">
        <color theme="0"/>
      </right>
      <top style="medium">
        <color indexed="64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theme="0"/>
      </bottom>
      <diagonal/>
    </border>
    <border>
      <left style="thin">
        <color theme="0"/>
      </left>
      <right style="thin">
        <color indexed="64"/>
      </right>
      <top/>
      <bottom style="medium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2" xfId="0" applyBorder="1"/>
    <xf numFmtId="0" fontId="1" fillId="0" borderId="5" xfId="0" applyFont="1" applyBorder="1" applyAlignment="1">
      <alignment horizontal="center"/>
    </xf>
    <xf numFmtId="0" fontId="1" fillId="0" borderId="31" xfId="0" applyFont="1" applyBorder="1" applyAlignment="1">
      <alignment horizontal="center" vertical="center" wrapText="1"/>
    </xf>
    <xf numFmtId="0" fontId="1" fillId="0" borderId="35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38" xfId="0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/>
    <xf numFmtId="0" fontId="1" fillId="0" borderId="3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3" fillId="0" borderId="22" xfId="0" quotePrefix="1" applyFont="1" applyBorder="1" applyAlignment="1">
      <alignment horizontal="center" vertical="center" wrapText="1"/>
    </xf>
    <xf numFmtId="0" fontId="3" fillId="0" borderId="27" xfId="0" quotePrefix="1" applyFont="1" applyBorder="1" applyAlignment="1">
      <alignment horizontal="center" vertical="center" wrapText="1"/>
    </xf>
    <xf numFmtId="0" fontId="2" fillId="0" borderId="22" xfId="0" quotePrefix="1" applyFont="1" applyBorder="1" applyAlignment="1">
      <alignment horizontal="center" vertical="center" wrapText="1"/>
    </xf>
    <xf numFmtId="0" fontId="3" fillId="0" borderId="8" xfId="0" quotePrefix="1" applyFont="1" applyBorder="1" applyAlignment="1">
      <alignment horizontal="center" vertical="center" wrapText="1"/>
    </xf>
    <xf numFmtId="0" fontId="3" fillId="0" borderId="11" xfId="0" quotePrefix="1" applyFont="1" applyBorder="1" applyAlignment="1">
      <alignment horizontal="center" vertical="center" wrapText="1"/>
    </xf>
    <xf numFmtId="0" fontId="3" fillId="0" borderId="7" xfId="0" quotePrefix="1" applyFont="1" applyBorder="1" applyAlignment="1">
      <alignment horizontal="center" vertical="center" wrapText="1"/>
    </xf>
    <xf numFmtId="0" fontId="2" fillId="0" borderId="11" xfId="0" quotePrefix="1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 wrapText="1"/>
    </xf>
    <xf numFmtId="0" fontId="3" fillId="0" borderId="17" xfId="0" quotePrefix="1" applyFont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73670</xdr:colOff>
      <xdr:row>33</xdr:row>
      <xdr:rowOff>75752</xdr:rowOff>
    </xdr:from>
    <xdr:to>
      <xdr:col>12</xdr:col>
      <xdr:colOff>345958</xdr:colOff>
      <xdr:row>34</xdr:row>
      <xdr:rowOff>153458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539" y="7065093"/>
          <a:ext cx="4142694" cy="217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308927</xdr:colOff>
      <xdr:row>30</xdr:row>
      <xdr:rowOff>64877</xdr:rowOff>
    </xdr:from>
    <xdr:to>
      <xdr:col>14</xdr:col>
      <xdr:colOff>163184</xdr:colOff>
      <xdr:row>32</xdr:row>
      <xdr:rowOff>24036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3030" y="6406592"/>
          <a:ext cx="4986152" cy="263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2" zoomScale="130" zoomScaleNormal="130" workbookViewId="0">
      <selection activeCell="C41" sqref="C41"/>
    </sheetView>
  </sheetViews>
  <sheetFormatPr defaultRowHeight="14.4" x14ac:dyDescent="0.3"/>
  <cols>
    <col min="1" max="1" width="10.8984375" style="1" customWidth="1"/>
    <col min="2" max="2" width="13.3984375" style="2" customWidth="1"/>
    <col min="15" max="15" width="8.796875" style="3"/>
  </cols>
  <sheetData>
    <row r="1" spans="1:15" x14ac:dyDescent="0.3">
      <c r="A1" s="35"/>
      <c r="B1" s="36" t="s">
        <v>67</v>
      </c>
      <c r="C1" s="50" t="s">
        <v>50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2"/>
    </row>
    <row r="2" spans="1:15" ht="22.5" thickBot="1" x14ac:dyDescent="0.35">
      <c r="A2" s="30"/>
      <c r="B2" s="25" t="s">
        <v>0</v>
      </c>
      <c r="C2" s="28" t="s">
        <v>0</v>
      </c>
      <c r="D2" s="29" t="s">
        <v>1</v>
      </c>
      <c r="E2" s="29" t="s">
        <v>2</v>
      </c>
      <c r="F2" s="29" t="s">
        <v>3</v>
      </c>
      <c r="G2" s="29" t="s">
        <v>4</v>
      </c>
      <c r="H2" s="29" t="s">
        <v>5</v>
      </c>
      <c r="I2" s="29" t="s">
        <v>129</v>
      </c>
      <c r="J2" s="29" t="s">
        <v>6</v>
      </c>
      <c r="K2" s="29" t="s">
        <v>7</v>
      </c>
      <c r="L2" s="29" t="s">
        <v>8</v>
      </c>
      <c r="M2" s="29" t="s">
        <v>9</v>
      </c>
      <c r="N2" s="29" t="s">
        <v>10</v>
      </c>
      <c r="O2" s="29" t="s">
        <v>11</v>
      </c>
    </row>
    <row r="3" spans="1:15" ht="25.35" customHeight="1" thickBot="1" x14ac:dyDescent="0.35">
      <c r="A3" s="37" t="s">
        <v>113</v>
      </c>
      <c r="B3" s="38"/>
      <c r="C3" s="39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x14ac:dyDescent="0.3">
      <c r="A4" s="31" t="s">
        <v>12</v>
      </c>
      <c r="B4" s="4" t="s">
        <v>38</v>
      </c>
      <c r="C4" s="7" t="s">
        <v>69</v>
      </c>
      <c r="D4" s="8" t="s">
        <v>122</v>
      </c>
      <c r="E4" s="8"/>
      <c r="F4" s="8" t="s">
        <v>13</v>
      </c>
      <c r="G4" s="8"/>
      <c r="H4" s="8" t="s">
        <v>14</v>
      </c>
      <c r="I4" s="8"/>
      <c r="J4" s="8"/>
      <c r="K4" s="8"/>
      <c r="L4" s="8"/>
      <c r="M4" s="8"/>
      <c r="N4" s="8" t="s">
        <v>70</v>
      </c>
      <c r="O4" s="8" t="s">
        <v>123</v>
      </c>
    </row>
    <row r="5" spans="1:15" x14ac:dyDescent="0.3">
      <c r="A5" s="13" t="s">
        <v>15</v>
      </c>
      <c r="B5" s="5" t="s">
        <v>39</v>
      </c>
      <c r="C5" s="9" t="s">
        <v>124</v>
      </c>
      <c r="D5" s="10"/>
      <c r="E5" s="10"/>
      <c r="F5" s="10"/>
      <c r="G5" s="10" t="s">
        <v>72</v>
      </c>
      <c r="H5" s="10"/>
      <c r="I5" s="10"/>
      <c r="J5" s="10"/>
      <c r="K5" s="10"/>
      <c r="L5" s="10"/>
      <c r="M5" s="10" t="s">
        <v>73</v>
      </c>
      <c r="N5" s="10"/>
      <c r="O5" s="10" t="s">
        <v>71</v>
      </c>
    </row>
    <row r="6" spans="1:15" x14ac:dyDescent="0.3">
      <c r="A6" s="13" t="s">
        <v>16</v>
      </c>
      <c r="B6" s="5" t="s">
        <v>40</v>
      </c>
      <c r="C6" s="9" t="s">
        <v>125</v>
      </c>
      <c r="D6" s="10" t="s">
        <v>126</v>
      </c>
      <c r="E6" s="10"/>
      <c r="F6" s="10"/>
      <c r="G6" s="10"/>
      <c r="H6" s="10"/>
      <c r="I6" s="10" t="s">
        <v>130</v>
      </c>
      <c r="J6" s="10"/>
      <c r="K6" s="10"/>
      <c r="L6" s="10"/>
      <c r="M6" s="10"/>
      <c r="N6" s="10" t="s">
        <v>127</v>
      </c>
      <c r="O6" s="10" t="s">
        <v>128</v>
      </c>
    </row>
    <row r="7" spans="1:15" x14ac:dyDescent="0.3">
      <c r="A7" s="13" t="s">
        <v>17</v>
      </c>
      <c r="B7" s="5" t="s">
        <v>41</v>
      </c>
      <c r="C7" s="9" t="s">
        <v>74</v>
      </c>
      <c r="D7" s="10" t="s">
        <v>131</v>
      </c>
      <c r="E7" s="10"/>
      <c r="F7" s="10"/>
      <c r="G7" s="10"/>
      <c r="H7" s="10"/>
      <c r="I7" s="10"/>
      <c r="J7" s="10"/>
      <c r="K7" s="10"/>
      <c r="L7" s="10" t="s">
        <v>75</v>
      </c>
      <c r="M7" s="10"/>
      <c r="N7" s="10"/>
      <c r="O7" s="10"/>
    </row>
    <row r="8" spans="1:15" x14ac:dyDescent="0.3">
      <c r="A8" s="13" t="s">
        <v>18</v>
      </c>
      <c r="B8" s="5" t="s">
        <v>42</v>
      </c>
      <c r="C8" s="11" t="s">
        <v>144</v>
      </c>
      <c r="D8" s="10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5" x14ac:dyDescent="0.3">
      <c r="A9" s="17" t="s">
        <v>19</v>
      </c>
      <c r="B9" s="6" t="s">
        <v>20</v>
      </c>
      <c r="C9" s="14" t="s">
        <v>20</v>
      </c>
      <c r="D9" s="15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ht="29.4" customHeight="1" thickBot="1" x14ac:dyDescent="0.35">
      <c r="A10" s="49" t="s">
        <v>114</v>
      </c>
      <c r="B10" s="41"/>
      <c r="C10" s="42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x14ac:dyDescent="0.3">
      <c r="A11" s="31" t="s">
        <v>12</v>
      </c>
      <c r="B11" s="4"/>
      <c r="C11" s="7" t="s">
        <v>79</v>
      </c>
      <c r="D11" s="19"/>
      <c r="E11" s="8"/>
      <c r="F11" s="8"/>
      <c r="G11" s="8"/>
      <c r="H11" s="8"/>
      <c r="I11" s="8"/>
      <c r="J11" s="20"/>
      <c r="K11" s="8"/>
      <c r="L11" s="20"/>
      <c r="M11" s="20"/>
      <c r="N11" s="20"/>
      <c r="O11" s="20"/>
    </row>
    <row r="12" spans="1:15" x14ac:dyDescent="0.3">
      <c r="A12" s="13" t="s">
        <v>15</v>
      </c>
      <c r="B12" s="5"/>
      <c r="C12" s="9" t="s">
        <v>134</v>
      </c>
      <c r="D12" s="12"/>
      <c r="E12" s="10"/>
      <c r="F12" s="10"/>
      <c r="G12" s="10"/>
      <c r="H12" s="10"/>
      <c r="I12" s="10"/>
      <c r="J12" s="10" t="s">
        <v>81</v>
      </c>
      <c r="K12" s="10" t="s">
        <v>80</v>
      </c>
      <c r="L12" s="21"/>
      <c r="M12" s="10" t="s">
        <v>135</v>
      </c>
      <c r="N12" s="10" t="s">
        <v>136</v>
      </c>
      <c r="O12" s="21"/>
    </row>
    <row r="13" spans="1:15" x14ac:dyDescent="0.3">
      <c r="A13" s="13" t="s">
        <v>16</v>
      </c>
      <c r="B13" s="5"/>
      <c r="C13" s="9" t="s">
        <v>137</v>
      </c>
      <c r="D13" s="10"/>
      <c r="E13" s="10"/>
      <c r="F13" s="10"/>
      <c r="G13" s="10"/>
      <c r="H13" s="10"/>
      <c r="I13" s="10" t="s">
        <v>138</v>
      </c>
      <c r="J13" s="10" t="s">
        <v>140</v>
      </c>
      <c r="K13" s="10" t="s">
        <v>139</v>
      </c>
      <c r="L13" s="21"/>
      <c r="M13" s="10"/>
      <c r="N13" s="21"/>
      <c r="O13" s="21"/>
    </row>
    <row r="14" spans="1:15" ht="15" thickBot="1" x14ac:dyDescent="0.35">
      <c r="A14" s="32" t="s">
        <v>17</v>
      </c>
      <c r="B14" s="18"/>
      <c r="C14" s="22" t="s">
        <v>82</v>
      </c>
      <c r="D14" s="23"/>
      <c r="E14" s="23"/>
      <c r="F14" s="23"/>
      <c r="G14" s="23"/>
      <c r="H14" s="23"/>
      <c r="I14" s="23"/>
      <c r="J14" s="23" t="s">
        <v>83</v>
      </c>
      <c r="K14" s="23"/>
      <c r="L14" s="23" t="s">
        <v>141</v>
      </c>
      <c r="M14" s="24"/>
      <c r="N14" s="10" t="s">
        <v>142</v>
      </c>
      <c r="O14" s="10" t="s">
        <v>143</v>
      </c>
    </row>
    <row r="15" spans="1:15" ht="24.2" customHeight="1" thickBot="1" x14ac:dyDescent="0.35">
      <c r="A15" s="37" t="s">
        <v>115</v>
      </c>
      <c r="B15" s="38"/>
      <c r="C15" s="39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</row>
    <row r="16" spans="1:15" x14ac:dyDescent="0.3">
      <c r="A16" s="31" t="s">
        <v>12</v>
      </c>
      <c r="B16" s="4" t="s">
        <v>43</v>
      </c>
      <c r="C16" s="7" t="s">
        <v>21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3">
      <c r="A17" s="13" t="s">
        <v>15</v>
      </c>
      <c r="B17" s="5" t="s">
        <v>44</v>
      </c>
      <c r="C17" s="9" t="s">
        <v>22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3">
      <c r="A18" s="13" t="s">
        <v>16</v>
      </c>
      <c r="B18" s="5" t="s">
        <v>45</v>
      </c>
      <c r="C18" s="9" t="s">
        <v>119</v>
      </c>
      <c r="D18" s="10"/>
      <c r="E18" s="10"/>
      <c r="F18" s="10"/>
      <c r="G18" s="10"/>
      <c r="H18" s="10"/>
      <c r="I18" s="10"/>
      <c r="J18" s="10"/>
      <c r="K18" s="10"/>
      <c r="L18" s="10" t="s">
        <v>23</v>
      </c>
      <c r="M18" s="10"/>
      <c r="N18" s="10" t="s">
        <v>120</v>
      </c>
      <c r="O18" s="10"/>
    </row>
    <row r="19" spans="1:15" x14ac:dyDescent="0.3">
      <c r="A19" s="13" t="s">
        <v>17</v>
      </c>
      <c r="B19" s="5" t="s">
        <v>46</v>
      </c>
      <c r="C19" s="9" t="s">
        <v>24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 t="s">
        <v>68</v>
      </c>
      <c r="O19" s="10"/>
    </row>
    <row r="20" spans="1:15" x14ac:dyDescent="0.3">
      <c r="A20" s="13" t="s">
        <v>18</v>
      </c>
      <c r="B20" s="5" t="s">
        <v>47</v>
      </c>
      <c r="C20" s="11" t="s">
        <v>25</v>
      </c>
      <c r="D20" s="10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x14ac:dyDescent="0.3">
      <c r="A21" s="13" t="s">
        <v>19</v>
      </c>
      <c r="B21" s="6" t="s">
        <v>48</v>
      </c>
      <c r="C21" s="14" t="s">
        <v>121</v>
      </c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1:15" ht="29.95" customHeight="1" thickBot="1" x14ac:dyDescent="0.35">
      <c r="A22" s="44" t="s">
        <v>116</v>
      </c>
      <c r="B22" s="41"/>
      <c r="C22" s="42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x14ac:dyDescent="0.3">
      <c r="A23" s="31" t="s">
        <v>12</v>
      </c>
      <c r="B23" s="4"/>
      <c r="C23" s="7" t="s">
        <v>26</v>
      </c>
      <c r="D23" s="19"/>
      <c r="E23" s="8"/>
      <c r="F23" s="8"/>
      <c r="G23" s="8"/>
      <c r="H23" s="8"/>
      <c r="I23" s="8"/>
      <c r="J23" s="20"/>
      <c r="K23" s="8"/>
      <c r="L23" s="20"/>
      <c r="M23" s="20"/>
      <c r="N23" s="20"/>
      <c r="O23" s="20"/>
    </row>
    <row r="24" spans="1:15" x14ac:dyDescent="0.3">
      <c r="A24" s="13" t="s">
        <v>15</v>
      </c>
      <c r="B24" s="5"/>
      <c r="C24" s="9" t="s">
        <v>76</v>
      </c>
      <c r="D24" s="12"/>
      <c r="E24" s="10"/>
      <c r="F24" s="10"/>
      <c r="G24" s="10"/>
      <c r="H24" s="10"/>
      <c r="I24" s="10"/>
      <c r="J24" s="10"/>
      <c r="K24" s="10" t="s">
        <v>77</v>
      </c>
      <c r="L24" s="21"/>
      <c r="M24" s="10"/>
      <c r="N24" s="21"/>
      <c r="O24" s="21"/>
    </row>
    <row r="25" spans="1:15" x14ac:dyDescent="0.3">
      <c r="A25" s="13" t="s">
        <v>16</v>
      </c>
      <c r="B25" s="5"/>
      <c r="C25" s="9" t="s">
        <v>132</v>
      </c>
      <c r="D25" s="10"/>
      <c r="E25" s="10"/>
      <c r="F25" s="10"/>
      <c r="G25" s="10"/>
      <c r="H25" s="10"/>
      <c r="I25" s="10"/>
      <c r="J25" s="10"/>
      <c r="K25" s="10"/>
      <c r="L25" s="21"/>
      <c r="M25" s="10"/>
      <c r="N25" s="21"/>
      <c r="O25" s="21"/>
    </row>
    <row r="26" spans="1:15" ht="15" thickBot="1" x14ac:dyDescent="0.35">
      <c r="A26" s="32" t="s">
        <v>17</v>
      </c>
      <c r="B26" s="18"/>
      <c r="C26" s="22" t="s">
        <v>27</v>
      </c>
      <c r="D26" s="23"/>
      <c r="E26" s="23" t="s">
        <v>78</v>
      </c>
      <c r="F26" s="23" t="s">
        <v>133</v>
      </c>
      <c r="G26" s="23"/>
      <c r="H26" s="23"/>
      <c r="I26" s="23"/>
      <c r="J26" s="23"/>
      <c r="K26" s="23"/>
      <c r="L26" s="23"/>
      <c r="M26" s="24"/>
      <c r="N26" s="24"/>
      <c r="O26" s="24"/>
    </row>
    <row r="27" spans="1:15" x14ac:dyDescent="0.3">
      <c r="A27" s="33" t="s">
        <v>28</v>
      </c>
      <c r="B27" s="26" t="s">
        <v>49</v>
      </c>
      <c r="C27" s="62" t="s">
        <v>117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4"/>
    </row>
    <row r="28" spans="1:15" ht="15" thickBot="1" x14ac:dyDescent="0.35">
      <c r="A28" s="30" t="s">
        <v>29</v>
      </c>
      <c r="B28" s="18" t="s">
        <v>30</v>
      </c>
      <c r="C28" s="59" t="s">
        <v>30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1"/>
    </row>
    <row r="29" spans="1:15" ht="21.9" x14ac:dyDescent="0.3">
      <c r="A29" s="33" t="s">
        <v>31</v>
      </c>
      <c r="B29" s="26">
        <v>12</v>
      </c>
      <c r="C29" s="65">
        <v>51</v>
      </c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7"/>
    </row>
    <row r="30" spans="1:15" x14ac:dyDescent="0.3">
      <c r="A30" s="34" t="s">
        <v>32</v>
      </c>
      <c r="B30" s="5">
        <v>984</v>
      </c>
      <c r="C30" s="56">
        <v>984</v>
      </c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8"/>
    </row>
    <row r="31" spans="1:15" x14ac:dyDescent="0.3">
      <c r="A31" s="34" t="s">
        <v>33</v>
      </c>
      <c r="B31" s="5">
        <v>-1275.74</v>
      </c>
      <c r="C31" s="56">
        <v>-1114.75</v>
      </c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8"/>
    </row>
    <row r="32" spans="1:15" x14ac:dyDescent="0.3">
      <c r="A32" s="34" t="s">
        <v>34</v>
      </c>
      <c r="B32" s="5">
        <v>2575.4899999999998</v>
      </c>
      <c r="C32" s="53">
        <v>2331.5</v>
      </c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5"/>
    </row>
    <row r="33" spans="1:15" x14ac:dyDescent="0.3">
      <c r="A33" s="34" t="s">
        <v>35</v>
      </c>
      <c r="B33" s="5">
        <v>2634.19</v>
      </c>
      <c r="C33" s="53">
        <v>2580.9699999999998</v>
      </c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5"/>
    </row>
    <row r="34" spans="1:15" ht="10.95" customHeight="1" x14ac:dyDescent="0.3">
      <c r="A34" s="34" t="s">
        <v>36</v>
      </c>
      <c r="B34" s="27"/>
      <c r="C34" s="56" t="s">
        <v>118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8"/>
    </row>
    <row r="35" spans="1:15" ht="12.7" customHeight="1" thickBot="1" x14ac:dyDescent="0.35">
      <c r="A35" s="32" t="s">
        <v>37</v>
      </c>
      <c r="B35" s="18"/>
      <c r="C35" s="59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1"/>
    </row>
    <row r="38" spans="1:15" x14ac:dyDescent="0.3">
      <c r="D38">
        <f>2*(B31-C31)</f>
        <v>-321.98</v>
      </c>
    </row>
    <row r="39" spans="1:15" x14ac:dyDescent="0.3">
      <c r="D39">
        <f>_xlfn.CHISQ.INV(0.95,39)</f>
        <v>54.572227758941722</v>
      </c>
    </row>
  </sheetData>
  <mergeCells count="9">
    <mergeCell ref="C1:O1"/>
    <mergeCell ref="C32:O32"/>
    <mergeCell ref="C33:O33"/>
    <mergeCell ref="C34:O35"/>
    <mergeCell ref="C27:O27"/>
    <mergeCell ref="C28:O28"/>
    <mergeCell ref="C29:O29"/>
    <mergeCell ref="C30:O30"/>
    <mergeCell ref="C31:O3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="130" zoomScaleNormal="130" workbookViewId="0">
      <selection activeCell="R3" sqref="R3"/>
    </sheetView>
  </sheetViews>
  <sheetFormatPr defaultRowHeight="14.4" x14ac:dyDescent="0.3"/>
  <cols>
    <col min="1" max="1" width="10.8984375" style="1" customWidth="1"/>
    <col min="2" max="2" width="13.3984375" style="2" customWidth="1"/>
    <col min="17" max="17" width="8.796875" style="3"/>
  </cols>
  <sheetData>
    <row r="1" spans="1:17" x14ac:dyDescent="0.3">
      <c r="A1" s="35"/>
      <c r="B1" s="36" t="s">
        <v>67</v>
      </c>
      <c r="C1" s="50" t="s">
        <v>50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</row>
    <row r="2" spans="1:17" ht="22.5" thickBot="1" x14ac:dyDescent="0.35">
      <c r="A2" s="30"/>
      <c r="B2" s="25" t="s">
        <v>0</v>
      </c>
      <c r="C2" s="28" t="s">
        <v>0</v>
      </c>
      <c r="D2" s="29" t="s">
        <v>1</v>
      </c>
      <c r="E2" s="29" t="s">
        <v>2</v>
      </c>
      <c r="F2" s="29" t="s">
        <v>62</v>
      </c>
      <c r="G2" s="29" t="s">
        <v>63</v>
      </c>
      <c r="H2" s="29" t="s">
        <v>3</v>
      </c>
      <c r="I2" s="29" t="s">
        <v>4</v>
      </c>
      <c r="J2" s="29" t="s">
        <v>64</v>
      </c>
      <c r="K2" s="29" t="s">
        <v>5</v>
      </c>
      <c r="L2" s="29" t="s">
        <v>129</v>
      </c>
      <c r="M2" s="29" t="s">
        <v>6</v>
      </c>
      <c r="N2" s="29" t="s">
        <v>7</v>
      </c>
      <c r="O2" s="29" t="s">
        <v>9</v>
      </c>
      <c r="P2" s="29" t="s">
        <v>10</v>
      </c>
      <c r="Q2" s="29" t="s">
        <v>11</v>
      </c>
    </row>
    <row r="3" spans="1:17" ht="23.05" customHeight="1" thickBot="1" x14ac:dyDescent="0.35">
      <c r="A3" s="37" t="s">
        <v>113</v>
      </c>
      <c r="B3" s="38"/>
      <c r="C3" s="39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7" x14ac:dyDescent="0.3">
      <c r="A4" s="31" t="s">
        <v>52</v>
      </c>
      <c r="B4" s="4" t="s">
        <v>30</v>
      </c>
      <c r="C4" s="7" t="s">
        <v>30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3">
      <c r="A5" s="13" t="s">
        <v>12</v>
      </c>
      <c r="B5" s="5" t="s">
        <v>53</v>
      </c>
      <c r="C5" s="9" t="s">
        <v>178</v>
      </c>
      <c r="D5" s="10" t="s">
        <v>179</v>
      </c>
      <c r="E5" s="10"/>
      <c r="F5" s="10"/>
      <c r="G5" s="10"/>
      <c r="H5" s="72" t="s">
        <v>180</v>
      </c>
      <c r="I5" s="10"/>
      <c r="J5" s="10" t="s">
        <v>183</v>
      </c>
      <c r="K5" s="10"/>
      <c r="L5" s="10"/>
      <c r="M5" s="10"/>
      <c r="N5" s="10"/>
      <c r="O5" s="10"/>
      <c r="P5" s="72" t="s">
        <v>181</v>
      </c>
      <c r="Q5" s="72" t="s">
        <v>182</v>
      </c>
    </row>
    <row r="6" spans="1:17" x14ac:dyDescent="0.3">
      <c r="A6" s="13" t="s">
        <v>16</v>
      </c>
      <c r="B6" s="5" t="s">
        <v>54</v>
      </c>
      <c r="C6" s="9" t="s">
        <v>186</v>
      </c>
      <c r="D6" s="10" t="s">
        <v>187</v>
      </c>
      <c r="E6" s="10"/>
      <c r="F6" s="10"/>
      <c r="G6" s="10"/>
      <c r="H6" s="10"/>
      <c r="I6" s="10" t="s">
        <v>190</v>
      </c>
      <c r="J6" s="10"/>
      <c r="K6" s="10"/>
      <c r="L6" s="10"/>
      <c r="M6" s="10"/>
      <c r="N6" s="10"/>
      <c r="O6" s="10" t="s">
        <v>191</v>
      </c>
      <c r="P6" s="72" t="s">
        <v>188</v>
      </c>
      <c r="Q6" s="72" t="s">
        <v>189</v>
      </c>
    </row>
    <row r="7" spans="1:17" x14ac:dyDescent="0.3">
      <c r="A7" s="13" t="s">
        <v>17</v>
      </c>
      <c r="B7" s="5" t="s">
        <v>55</v>
      </c>
      <c r="C7" s="11" t="s">
        <v>195</v>
      </c>
      <c r="D7" s="72" t="s">
        <v>196</v>
      </c>
      <c r="E7" s="12"/>
      <c r="F7" s="12"/>
      <c r="G7" s="12"/>
      <c r="H7" s="12"/>
      <c r="I7" s="74" t="s">
        <v>199</v>
      </c>
      <c r="J7" s="12"/>
      <c r="K7" s="12"/>
      <c r="L7" s="12"/>
      <c r="M7" s="12"/>
      <c r="N7" s="74" t="s">
        <v>200</v>
      </c>
      <c r="O7" s="12"/>
      <c r="P7" s="74" t="s">
        <v>197</v>
      </c>
      <c r="Q7" s="74" t="s">
        <v>198</v>
      </c>
    </row>
    <row r="8" spans="1:17" ht="25.95" customHeight="1" thickBot="1" x14ac:dyDescent="0.35">
      <c r="A8" s="37" t="s">
        <v>114</v>
      </c>
      <c r="B8" s="41"/>
      <c r="C8" s="42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spans="1:17" x14ac:dyDescent="0.3">
      <c r="A9" s="31" t="s">
        <v>12</v>
      </c>
      <c r="B9" s="4"/>
      <c r="C9" s="7" t="s">
        <v>184</v>
      </c>
      <c r="D9" s="19"/>
      <c r="E9" s="8"/>
      <c r="F9" s="8"/>
      <c r="G9" s="8"/>
      <c r="H9" s="8"/>
      <c r="I9" s="8"/>
      <c r="J9" s="8"/>
      <c r="K9" s="8"/>
      <c r="L9" s="8"/>
      <c r="M9" s="10" t="s">
        <v>185</v>
      </c>
      <c r="N9" s="8"/>
      <c r="O9" s="20"/>
      <c r="P9" s="20"/>
      <c r="Q9" s="20"/>
    </row>
    <row r="10" spans="1:17" x14ac:dyDescent="0.3">
      <c r="A10" s="13" t="s">
        <v>16</v>
      </c>
      <c r="B10" s="5"/>
      <c r="C10" s="75" t="s">
        <v>192</v>
      </c>
      <c r="D10" s="10"/>
      <c r="E10" s="10" t="s">
        <v>193</v>
      </c>
      <c r="F10" s="10"/>
      <c r="G10" s="10"/>
      <c r="H10" s="10" t="s">
        <v>194</v>
      </c>
      <c r="I10" s="10"/>
      <c r="J10" s="10"/>
      <c r="K10" s="10"/>
      <c r="L10" s="10"/>
      <c r="M10" s="10"/>
      <c r="N10" s="10"/>
      <c r="O10" s="10"/>
      <c r="P10" s="21"/>
      <c r="Q10" s="21"/>
    </row>
    <row r="11" spans="1:17" ht="15" thickBot="1" x14ac:dyDescent="0.35">
      <c r="A11" s="32" t="s">
        <v>17</v>
      </c>
      <c r="B11" s="18"/>
      <c r="C11" s="76" t="s">
        <v>201</v>
      </c>
      <c r="D11" s="23"/>
      <c r="E11" s="23"/>
      <c r="F11" s="23"/>
      <c r="G11" s="23" t="s">
        <v>202</v>
      </c>
      <c r="H11" s="23" t="s">
        <v>203</v>
      </c>
      <c r="I11" s="23"/>
      <c r="J11" s="23" t="s">
        <v>204</v>
      </c>
      <c r="K11" s="23"/>
      <c r="L11" s="23"/>
      <c r="M11" s="23"/>
      <c r="N11" s="23"/>
      <c r="O11" s="24"/>
      <c r="P11" s="24"/>
      <c r="Q11" s="24"/>
    </row>
    <row r="12" spans="1:17" ht="26.5" customHeight="1" thickBot="1" x14ac:dyDescent="0.35">
      <c r="A12" s="37" t="s">
        <v>115</v>
      </c>
      <c r="B12" s="38"/>
      <c r="C12" s="39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</row>
    <row r="13" spans="1:17" x14ac:dyDescent="0.3">
      <c r="A13" s="31" t="s">
        <v>51</v>
      </c>
      <c r="B13" s="4" t="s">
        <v>56</v>
      </c>
      <c r="C13" s="7" t="s">
        <v>149</v>
      </c>
      <c r="D13" s="8"/>
      <c r="E13" s="8"/>
      <c r="F13" s="8"/>
      <c r="G13" s="8"/>
      <c r="H13" s="8"/>
      <c r="I13" s="71" t="s">
        <v>152</v>
      </c>
      <c r="J13" s="8"/>
      <c r="K13" s="8"/>
      <c r="L13" s="8"/>
      <c r="M13" s="8"/>
      <c r="N13" s="8"/>
      <c r="O13" s="8" t="s">
        <v>153</v>
      </c>
      <c r="P13" s="71" t="s">
        <v>150</v>
      </c>
      <c r="Q13" s="71" t="s">
        <v>151</v>
      </c>
    </row>
    <row r="14" spans="1:17" x14ac:dyDescent="0.3">
      <c r="A14" s="13" t="s">
        <v>12</v>
      </c>
      <c r="B14" s="5" t="s">
        <v>57</v>
      </c>
      <c r="C14" s="9" t="s">
        <v>155</v>
      </c>
      <c r="D14" s="10"/>
      <c r="E14" s="10"/>
      <c r="F14" s="10"/>
      <c r="G14" s="10"/>
      <c r="H14" s="10" t="s">
        <v>156</v>
      </c>
      <c r="I14" s="10"/>
      <c r="J14" s="10"/>
      <c r="K14" s="10" t="s">
        <v>158</v>
      </c>
      <c r="L14" s="10"/>
      <c r="M14" s="72" t="s">
        <v>65</v>
      </c>
      <c r="N14" s="10"/>
      <c r="O14" s="10"/>
      <c r="P14" s="10"/>
      <c r="Q14" s="72" t="s">
        <v>157</v>
      </c>
    </row>
    <row r="15" spans="1:17" x14ac:dyDescent="0.3">
      <c r="A15" s="13" t="s">
        <v>15</v>
      </c>
      <c r="B15" s="5" t="s">
        <v>58</v>
      </c>
      <c r="C15" s="9" t="s">
        <v>160</v>
      </c>
      <c r="D15" s="72" t="s">
        <v>161</v>
      </c>
      <c r="E15" s="10"/>
      <c r="F15" s="10" t="s">
        <v>162</v>
      </c>
      <c r="G15" s="10"/>
      <c r="H15" s="10"/>
      <c r="I15" s="72" t="s">
        <v>165</v>
      </c>
      <c r="J15" s="10"/>
      <c r="K15" s="10"/>
      <c r="L15" s="72" t="s">
        <v>166</v>
      </c>
      <c r="M15" s="10"/>
      <c r="N15" s="10"/>
      <c r="O15" s="10"/>
      <c r="P15" s="72" t="s">
        <v>163</v>
      </c>
      <c r="Q15" s="72" t="s">
        <v>164</v>
      </c>
    </row>
    <row r="16" spans="1:17" x14ac:dyDescent="0.3">
      <c r="A16" s="13" t="s">
        <v>16</v>
      </c>
      <c r="B16" s="5" t="s">
        <v>59</v>
      </c>
      <c r="C16" s="9" t="s">
        <v>168</v>
      </c>
      <c r="D16" s="72" t="s">
        <v>169</v>
      </c>
      <c r="E16" s="10"/>
      <c r="F16" s="10"/>
      <c r="G16" s="10"/>
      <c r="H16" s="10"/>
      <c r="I16" s="72" t="s">
        <v>170</v>
      </c>
      <c r="J16" s="72" t="s">
        <v>171</v>
      </c>
      <c r="K16" s="10"/>
      <c r="L16" s="10"/>
      <c r="M16" s="10"/>
      <c r="N16" s="10"/>
      <c r="O16" s="10"/>
      <c r="P16" s="10"/>
      <c r="Q16" s="10"/>
    </row>
    <row r="17" spans="1:17" x14ac:dyDescent="0.3">
      <c r="A17" s="13" t="s">
        <v>17</v>
      </c>
      <c r="B17" s="5" t="s">
        <v>60</v>
      </c>
      <c r="C17" s="11" t="s">
        <v>172</v>
      </c>
      <c r="D17" s="10"/>
      <c r="E17" s="12" t="s">
        <v>173</v>
      </c>
      <c r="F17" s="12"/>
      <c r="G17" s="12"/>
      <c r="H17" s="12"/>
      <c r="I17" s="12"/>
      <c r="J17" s="12"/>
      <c r="K17" s="12"/>
      <c r="L17" s="12"/>
      <c r="M17" s="74" t="s">
        <v>175</v>
      </c>
      <c r="N17" s="12" t="s">
        <v>174</v>
      </c>
      <c r="O17" s="12"/>
      <c r="P17" s="12"/>
      <c r="Q17" s="12"/>
    </row>
    <row r="18" spans="1:17" ht="27.1" customHeight="1" thickBot="1" x14ac:dyDescent="0.35">
      <c r="A18" s="44" t="s">
        <v>116</v>
      </c>
      <c r="B18" s="41"/>
      <c r="C18" s="42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x14ac:dyDescent="0.3">
      <c r="A19" s="31" t="s">
        <v>51</v>
      </c>
      <c r="B19" s="4"/>
      <c r="C19" s="7" t="s">
        <v>154</v>
      </c>
      <c r="D19" s="19"/>
      <c r="E19" s="8"/>
      <c r="F19" s="8"/>
      <c r="G19" s="8"/>
      <c r="H19" s="8"/>
      <c r="I19" s="8"/>
      <c r="J19" s="8"/>
      <c r="K19" s="8"/>
      <c r="L19" s="8"/>
      <c r="M19" s="20"/>
      <c r="N19" s="8"/>
      <c r="O19" s="20"/>
      <c r="P19" s="20"/>
      <c r="Q19" s="20"/>
    </row>
    <row r="20" spans="1:17" x14ac:dyDescent="0.3">
      <c r="A20" s="31" t="s">
        <v>12</v>
      </c>
      <c r="B20" s="4"/>
      <c r="C20" s="73" t="s">
        <v>159</v>
      </c>
      <c r="D20" s="19"/>
      <c r="E20" s="8"/>
      <c r="F20" s="8"/>
      <c r="G20" s="8"/>
      <c r="H20" s="8"/>
      <c r="I20" s="8"/>
      <c r="J20" s="8"/>
      <c r="K20" s="8"/>
      <c r="L20" s="8"/>
      <c r="M20" s="20"/>
      <c r="N20" s="8"/>
      <c r="O20" s="20"/>
      <c r="P20" s="20"/>
      <c r="Q20" s="20"/>
    </row>
    <row r="21" spans="1:17" x14ac:dyDescent="0.3">
      <c r="A21" s="13" t="s">
        <v>15</v>
      </c>
      <c r="B21" s="5"/>
      <c r="C21" s="9" t="s">
        <v>167</v>
      </c>
      <c r="D21" s="12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21"/>
      <c r="Q21" s="21"/>
    </row>
    <row r="22" spans="1:17" x14ac:dyDescent="0.3">
      <c r="A22" s="13" t="s">
        <v>16</v>
      </c>
      <c r="B22" s="5"/>
      <c r="C22" s="9" t="s">
        <v>66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21"/>
      <c r="Q22" s="21"/>
    </row>
    <row r="23" spans="1:17" ht="15" thickBot="1" x14ac:dyDescent="0.35">
      <c r="A23" s="32" t="s">
        <v>17</v>
      </c>
      <c r="B23" s="18"/>
      <c r="C23" s="22" t="s">
        <v>176</v>
      </c>
      <c r="D23" s="23"/>
      <c r="E23" s="23"/>
      <c r="F23" s="23"/>
      <c r="G23" s="23"/>
      <c r="H23" s="23"/>
      <c r="I23" s="23" t="s">
        <v>177</v>
      </c>
      <c r="J23" s="23"/>
      <c r="K23" s="23"/>
      <c r="L23" s="23"/>
      <c r="M23" s="23"/>
      <c r="N23" s="23"/>
      <c r="O23" s="24"/>
      <c r="P23" s="24"/>
      <c r="Q23" s="24"/>
    </row>
    <row r="24" spans="1:17" x14ac:dyDescent="0.3">
      <c r="A24" s="33" t="s">
        <v>28</v>
      </c>
      <c r="B24" s="26" t="s">
        <v>61</v>
      </c>
      <c r="C24" s="69" t="s">
        <v>148</v>
      </c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4"/>
    </row>
    <row r="25" spans="1:17" ht="15" thickBot="1" x14ac:dyDescent="0.35">
      <c r="A25" s="30" t="s">
        <v>29</v>
      </c>
      <c r="B25" s="18" t="s">
        <v>30</v>
      </c>
      <c r="C25" s="59" t="s">
        <v>30</v>
      </c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1"/>
    </row>
    <row r="26" spans="1:17" ht="21.9" x14ac:dyDescent="0.3">
      <c r="A26" s="33" t="s">
        <v>31</v>
      </c>
      <c r="B26" s="26">
        <v>9</v>
      </c>
      <c r="C26" s="65">
        <v>59</v>
      </c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7"/>
    </row>
    <row r="27" spans="1:17" x14ac:dyDescent="0.3">
      <c r="A27" s="34" t="s">
        <v>32</v>
      </c>
      <c r="B27" s="5">
        <v>992</v>
      </c>
      <c r="C27" s="56">
        <v>992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8"/>
    </row>
    <row r="28" spans="1:17" x14ac:dyDescent="0.3">
      <c r="A28" s="34" t="s">
        <v>33</v>
      </c>
      <c r="B28" s="5">
        <v>-9025</v>
      </c>
      <c r="C28" s="70" t="s">
        <v>145</v>
      </c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8"/>
    </row>
    <row r="29" spans="1:17" x14ac:dyDescent="0.3">
      <c r="A29" s="34" t="s">
        <v>34</v>
      </c>
      <c r="B29" s="5">
        <v>18067.990000000002</v>
      </c>
      <c r="C29" s="68">
        <v>17310.439999999999</v>
      </c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5"/>
    </row>
    <row r="30" spans="1:17" x14ac:dyDescent="0.3">
      <c r="A30" s="34" t="s">
        <v>35</v>
      </c>
      <c r="B30" s="5">
        <v>18112.09</v>
      </c>
      <c r="C30" s="68" t="s">
        <v>146</v>
      </c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5"/>
    </row>
    <row r="31" spans="1:17" ht="10.95" customHeight="1" x14ac:dyDescent="0.3">
      <c r="A31" s="34" t="s">
        <v>36</v>
      </c>
      <c r="B31" s="27"/>
      <c r="C31" s="56" t="s">
        <v>147</v>
      </c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8"/>
    </row>
    <row r="32" spans="1:17" ht="12.7" customHeight="1" thickBot="1" x14ac:dyDescent="0.35">
      <c r="A32" s="32" t="s">
        <v>37</v>
      </c>
      <c r="B32" s="18"/>
      <c r="C32" s="59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1"/>
    </row>
    <row r="35" spans="4:4" x14ac:dyDescent="0.3">
      <c r="D35">
        <f>2*(B28-C28)</f>
        <v>-857.56000000000131</v>
      </c>
    </row>
    <row r="36" spans="4:4" x14ac:dyDescent="0.3">
      <c r="D36">
        <f>_xlfn.CHISQ.INV(0.95,50)</f>
        <v>67.504806549541186</v>
      </c>
    </row>
  </sheetData>
  <mergeCells count="9">
    <mergeCell ref="C29:Q29"/>
    <mergeCell ref="C30:Q30"/>
    <mergeCell ref="C31:Q32"/>
    <mergeCell ref="C1:Q1"/>
    <mergeCell ref="C24:Q24"/>
    <mergeCell ref="C25:Q25"/>
    <mergeCell ref="C26:Q26"/>
    <mergeCell ref="C27:Q27"/>
    <mergeCell ref="C28:Q2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zoomScale="140" zoomScaleNormal="140" workbookViewId="0">
      <selection activeCell="C61" sqref="C61"/>
    </sheetView>
  </sheetViews>
  <sheetFormatPr defaultRowHeight="14.4" x14ac:dyDescent="0.3"/>
  <cols>
    <col min="1" max="4" width="24.59765625" customWidth="1"/>
  </cols>
  <sheetData>
    <row r="1" spans="1:4" x14ac:dyDescent="0.3">
      <c r="A1" s="48" t="s">
        <v>84</v>
      </c>
    </row>
    <row r="3" spans="1:4" x14ac:dyDescent="0.3">
      <c r="A3" s="47" t="s">
        <v>111</v>
      </c>
      <c r="B3" s="45"/>
      <c r="C3" s="45"/>
      <c r="D3" s="45"/>
    </row>
    <row r="4" spans="1:4" x14ac:dyDescent="0.3">
      <c r="A4" s="46" t="s">
        <v>85</v>
      </c>
      <c r="B4" s="45" t="s">
        <v>86</v>
      </c>
      <c r="C4" s="45" t="s">
        <v>87</v>
      </c>
      <c r="D4" s="45" t="s">
        <v>88</v>
      </c>
    </row>
    <row r="5" spans="1:4" x14ac:dyDescent="0.3">
      <c r="A5">
        <v>17.13137</v>
      </c>
      <c r="B5">
        <v>33.647210000000001</v>
      </c>
      <c r="C5">
        <v>91.611490000000003</v>
      </c>
      <c r="D5">
        <v>65.629779999999997</v>
      </c>
    </row>
    <row r="6" spans="1:4" x14ac:dyDescent="0.3">
      <c r="A6" s="46" t="s">
        <v>89</v>
      </c>
      <c r="B6" s="45" t="s">
        <v>90</v>
      </c>
      <c r="C6" s="45" t="s">
        <v>91</v>
      </c>
      <c r="D6" s="45" t="s">
        <v>92</v>
      </c>
    </row>
    <row r="7" spans="1:4" x14ac:dyDescent="0.3">
      <c r="A7">
        <v>15.27983</v>
      </c>
      <c r="B7">
        <v>1156.2003199999999</v>
      </c>
      <c r="C7">
        <v>99.586259999999996</v>
      </c>
      <c r="D7">
        <v>140.88424000000001</v>
      </c>
    </row>
    <row r="8" spans="1:4" x14ac:dyDescent="0.3">
      <c r="A8" s="46" t="s">
        <v>93</v>
      </c>
      <c r="B8" s="45" t="s">
        <v>94</v>
      </c>
      <c r="C8" s="45" t="s">
        <v>95</v>
      </c>
      <c r="D8" s="45" t="s">
        <v>96</v>
      </c>
    </row>
    <row r="9" spans="1:4" x14ac:dyDescent="0.3">
      <c r="A9">
        <v>242.16345000000001</v>
      </c>
      <c r="B9">
        <v>206.17374000000001</v>
      </c>
      <c r="C9">
        <v>114.60673</v>
      </c>
      <c r="D9">
        <v>375.11613</v>
      </c>
    </row>
    <row r="10" spans="1:4" x14ac:dyDescent="0.3">
      <c r="A10" s="46"/>
      <c r="B10" s="45"/>
      <c r="C10" s="45"/>
      <c r="D10" s="45"/>
    </row>
    <row r="11" spans="1:4" x14ac:dyDescent="0.3">
      <c r="A11" s="47" t="s">
        <v>109</v>
      </c>
      <c r="B11" s="45"/>
      <c r="C11" s="45"/>
      <c r="D11" s="45"/>
    </row>
    <row r="12" spans="1:4" x14ac:dyDescent="0.3">
      <c r="A12" s="45" t="s">
        <v>97</v>
      </c>
      <c r="B12" s="45" t="s">
        <v>98</v>
      </c>
      <c r="C12" s="46" t="s">
        <v>99</v>
      </c>
      <c r="D12" s="45" t="s">
        <v>100</v>
      </c>
    </row>
    <row r="13" spans="1:4" x14ac:dyDescent="0.3">
      <c r="A13">
        <v>4.032927E-2</v>
      </c>
      <c r="B13">
        <v>6.3268290000000005E-2</v>
      </c>
      <c r="C13">
        <v>0.11427642</v>
      </c>
      <c r="D13">
        <v>7.0487800000000003E-2</v>
      </c>
    </row>
    <row r="14" spans="1:4" x14ac:dyDescent="0.3">
      <c r="A14" s="45" t="s">
        <v>101</v>
      </c>
      <c r="B14" s="45" t="s">
        <v>102</v>
      </c>
      <c r="C14" s="46" t="s">
        <v>103</v>
      </c>
      <c r="D14" s="45" t="s">
        <v>104</v>
      </c>
    </row>
    <row r="15" spans="1:4" x14ac:dyDescent="0.3">
      <c r="A15">
        <v>3.0146340000000001E-2</v>
      </c>
      <c r="B15">
        <v>0.91143088999999999</v>
      </c>
      <c r="C15">
        <v>0.17183707000000001</v>
      </c>
      <c r="D15">
        <v>0.20700304</v>
      </c>
    </row>
    <row r="16" spans="1:4" x14ac:dyDescent="0.3">
      <c r="A16" s="45" t="s">
        <v>105</v>
      </c>
      <c r="B16" s="45" t="s">
        <v>106</v>
      </c>
      <c r="C16" s="46" t="s">
        <v>107</v>
      </c>
      <c r="D16" s="45" t="s">
        <v>108</v>
      </c>
    </row>
    <row r="17" spans="1:4" x14ac:dyDescent="0.3">
      <c r="A17">
        <v>0.27658487999999998</v>
      </c>
      <c r="B17">
        <v>0.20709278</v>
      </c>
      <c r="C17">
        <v>0.16908907000000001</v>
      </c>
      <c r="D17">
        <v>0.24157899999999999</v>
      </c>
    </row>
    <row r="18" spans="1:4" x14ac:dyDescent="0.3">
      <c r="C18" s="45"/>
      <c r="D18" s="45"/>
    </row>
    <row r="19" spans="1:4" x14ac:dyDescent="0.3">
      <c r="C19" s="45"/>
      <c r="D19" s="45"/>
    </row>
    <row r="20" spans="1:4" x14ac:dyDescent="0.3">
      <c r="A20" s="48" t="s">
        <v>110</v>
      </c>
    </row>
    <row r="21" spans="1:4" x14ac:dyDescent="0.3">
      <c r="A21" s="45" t="s">
        <v>97</v>
      </c>
      <c r="B21" s="45" t="s">
        <v>98</v>
      </c>
      <c r="C21" s="46" t="s">
        <v>99</v>
      </c>
      <c r="D21" s="45" t="s">
        <v>100</v>
      </c>
    </row>
    <row r="22" spans="1:4" x14ac:dyDescent="0.3">
      <c r="A22" s="45">
        <f>A13*984</f>
        <v>39.684001680000001</v>
      </c>
      <c r="B22" s="45">
        <f>B13*984</f>
        <v>62.255997360000002</v>
      </c>
      <c r="C22" s="45">
        <f t="shared" ref="B22:D26" si="0">C13*984</f>
        <v>112.44799728000001</v>
      </c>
      <c r="D22" s="45">
        <f t="shared" si="0"/>
        <v>69.3599952</v>
      </c>
    </row>
    <row r="23" spans="1:4" x14ac:dyDescent="0.3">
      <c r="A23" s="45" t="s">
        <v>101</v>
      </c>
      <c r="B23" s="45" t="s">
        <v>102</v>
      </c>
      <c r="C23" s="46" t="s">
        <v>103</v>
      </c>
      <c r="D23" s="45" t="s">
        <v>104</v>
      </c>
    </row>
    <row r="24" spans="1:4" x14ac:dyDescent="0.3">
      <c r="A24" s="45">
        <f>A15*984</f>
        <v>29.66399856</v>
      </c>
      <c r="B24" s="45">
        <f t="shared" si="0"/>
        <v>896.84799576</v>
      </c>
      <c r="C24" s="45">
        <f t="shared" si="0"/>
        <v>169.08767688</v>
      </c>
      <c r="D24" s="45">
        <f t="shared" si="0"/>
        <v>203.69099136</v>
      </c>
    </row>
    <row r="25" spans="1:4" x14ac:dyDescent="0.3">
      <c r="A25" s="45" t="s">
        <v>105</v>
      </c>
      <c r="B25" s="45" t="s">
        <v>106</v>
      </c>
      <c r="C25" s="46" t="s">
        <v>107</v>
      </c>
      <c r="D25" s="45" t="s">
        <v>108</v>
      </c>
    </row>
    <row r="26" spans="1:4" x14ac:dyDescent="0.3">
      <c r="A26" s="45">
        <f>A17*984</f>
        <v>272.15952191999997</v>
      </c>
      <c r="B26" s="45">
        <f t="shared" si="0"/>
        <v>203.77929552000001</v>
      </c>
      <c r="C26" s="45">
        <f t="shared" si="0"/>
        <v>166.38364488000002</v>
      </c>
      <c r="D26" s="45">
        <f t="shared" si="0"/>
        <v>237.71373599999998</v>
      </c>
    </row>
    <row r="29" spans="1:4" x14ac:dyDescent="0.3">
      <c r="A29" s="48" t="s">
        <v>112</v>
      </c>
    </row>
    <row r="30" spans="1:4" x14ac:dyDescent="0.3">
      <c r="A30" s="45" t="s">
        <v>97</v>
      </c>
      <c r="B30" s="45" t="s">
        <v>98</v>
      </c>
      <c r="C30" s="46" t="s">
        <v>99</v>
      </c>
      <c r="D30" s="45" t="s">
        <v>100</v>
      </c>
    </row>
    <row r="31" spans="1:4" x14ac:dyDescent="0.3">
      <c r="A31" s="45">
        <f>ROUND(A5/A22*60,0)</f>
        <v>26</v>
      </c>
      <c r="B31" s="45">
        <f t="shared" ref="B31:D35" si="1">ROUND(B5/B22*60,0)</f>
        <v>32</v>
      </c>
      <c r="C31" s="45">
        <f t="shared" si="1"/>
        <v>49</v>
      </c>
      <c r="D31" s="45">
        <f t="shared" si="1"/>
        <v>57</v>
      </c>
    </row>
    <row r="32" spans="1:4" x14ac:dyDescent="0.3">
      <c r="A32" s="45" t="s">
        <v>101</v>
      </c>
      <c r="B32" s="45" t="s">
        <v>102</v>
      </c>
      <c r="C32" s="46" t="s">
        <v>103</v>
      </c>
      <c r="D32" s="45" t="s">
        <v>104</v>
      </c>
    </row>
    <row r="33" spans="1:4" x14ac:dyDescent="0.3">
      <c r="A33" s="45">
        <f>ROUND(A7/A24*60,0)</f>
        <v>31</v>
      </c>
      <c r="B33" s="45">
        <f t="shared" si="1"/>
        <v>77</v>
      </c>
      <c r="C33" s="45">
        <f t="shared" si="1"/>
        <v>35</v>
      </c>
      <c r="D33" s="45">
        <f t="shared" si="1"/>
        <v>41</v>
      </c>
    </row>
    <row r="34" spans="1:4" x14ac:dyDescent="0.3">
      <c r="A34" s="45" t="s">
        <v>105</v>
      </c>
      <c r="B34" s="45" t="s">
        <v>106</v>
      </c>
      <c r="C34" s="46" t="s">
        <v>107</v>
      </c>
      <c r="D34" s="45" t="s">
        <v>108</v>
      </c>
    </row>
    <row r="35" spans="1:4" x14ac:dyDescent="0.3">
      <c r="A35" s="45">
        <f>ROUND(A9/A26*60,0)</f>
        <v>53</v>
      </c>
      <c r="B35" s="45">
        <f t="shared" si="1"/>
        <v>61</v>
      </c>
      <c r="C35" s="45">
        <f t="shared" si="1"/>
        <v>41</v>
      </c>
      <c r="D35" s="45">
        <f t="shared" si="1"/>
        <v>95</v>
      </c>
    </row>
    <row r="39" spans="1:4" x14ac:dyDescent="0.3">
      <c r="A39" s="48" t="s">
        <v>205</v>
      </c>
    </row>
    <row r="41" spans="1:4" x14ac:dyDescent="0.3">
      <c r="A41" s="47" t="s">
        <v>206</v>
      </c>
    </row>
    <row r="42" spans="1:4" x14ac:dyDescent="0.3">
      <c r="A42" t="s">
        <v>207</v>
      </c>
      <c r="B42" t="s">
        <v>208</v>
      </c>
      <c r="C42" t="s">
        <v>209</v>
      </c>
      <c r="D42" t="s">
        <v>87</v>
      </c>
    </row>
    <row r="43" spans="1:4" x14ac:dyDescent="0.3">
      <c r="A43">
        <v>2022.6569</v>
      </c>
      <c r="B43">
        <v>7807.3864000000003</v>
      </c>
      <c r="C43">
        <v>690.90459999999996</v>
      </c>
      <c r="D43">
        <v>8099.9002</v>
      </c>
    </row>
    <row r="44" spans="1:4" x14ac:dyDescent="0.3">
      <c r="A44" t="s">
        <v>86</v>
      </c>
      <c r="B44" t="s">
        <v>88</v>
      </c>
      <c r="C44" t="s">
        <v>210</v>
      </c>
      <c r="D44" t="s">
        <v>211</v>
      </c>
    </row>
    <row r="45" spans="1:4" x14ac:dyDescent="0.3">
      <c r="A45">
        <v>1471.5307</v>
      </c>
      <c r="B45">
        <v>3715.7865999999999</v>
      </c>
      <c r="C45">
        <v>1137.4794999999999</v>
      </c>
      <c r="D45">
        <v>4296.5282999999999</v>
      </c>
    </row>
    <row r="46" spans="1:4" x14ac:dyDescent="0.3">
      <c r="A46" t="s">
        <v>212</v>
      </c>
      <c r="B46" t="s">
        <v>93</v>
      </c>
      <c r="C46" t="s">
        <v>92</v>
      </c>
      <c r="D46" t="s">
        <v>94</v>
      </c>
    </row>
    <row r="47" spans="1:4" x14ac:dyDescent="0.3">
      <c r="A47">
        <v>947.83040000000005</v>
      </c>
      <c r="B47">
        <v>4348.8113999999996</v>
      </c>
      <c r="C47">
        <v>1392.7752</v>
      </c>
      <c r="D47">
        <v>2878.8559</v>
      </c>
    </row>
    <row r="50" spans="1:4" x14ac:dyDescent="0.3">
      <c r="A50" s="47" t="s">
        <v>109</v>
      </c>
    </row>
    <row r="51" spans="1:4" x14ac:dyDescent="0.3">
      <c r="A51" t="s">
        <v>213</v>
      </c>
      <c r="B51" t="s">
        <v>214</v>
      </c>
      <c r="C51" t="s">
        <v>97</v>
      </c>
      <c r="D51" t="s">
        <v>99</v>
      </c>
    </row>
    <row r="52" spans="1:4" x14ac:dyDescent="0.3">
      <c r="A52">
        <v>1</v>
      </c>
      <c r="B52">
        <v>0.98025810000000002</v>
      </c>
      <c r="C52">
        <v>0.77962100000000001</v>
      </c>
      <c r="D52">
        <v>0.98187100000000005</v>
      </c>
    </row>
    <row r="53" spans="1:4" x14ac:dyDescent="0.3">
      <c r="A53" t="s">
        <v>98</v>
      </c>
      <c r="B53" t="s">
        <v>100</v>
      </c>
      <c r="C53" t="s">
        <v>215</v>
      </c>
      <c r="D53" t="s">
        <v>216</v>
      </c>
    </row>
    <row r="54" spans="1:4" x14ac:dyDescent="0.3">
      <c r="A54">
        <v>0.95104840000000002</v>
      </c>
      <c r="B54">
        <v>0.95783470000000004</v>
      </c>
      <c r="C54">
        <v>0</v>
      </c>
      <c r="D54">
        <v>0.1142603</v>
      </c>
    </row>
    <row r="55" spans="1:4" x14ac:dyDescent="0.3">
      <c r="A55" t="s">
        <v>103</v>
      </c>
      <c r="B55" t="s">
        <v>105</v>
      </c>
      <c r="C55" t="s">
        <v>104</v>
      </c>
      <c r="D55" t="s">
        <v>106</v>
      </c>
    </row>
    <row r="56" spans="1:4" x14ac:dyDescent="0.3">
      <c r="A56">
        <v>0.401893</v>
      </c>
      <c r="B56">
        <v>0.1084893</v>
      </c>
      <c r="C56">
        <v>0.20109379999999999</v>
      </c>
      <c r="D56">
        <v>0.18753249999999999</v>
      </c>
    </row>
    <row r="58" spans="1:4" x14ac:dyDescent="0.3">
      <c r="A58" s="77"/>
    </row>
    <row r="59" spans="1:4" x14ac:dyDescent="0.3">
      <c r="A59" s="48" t="s">
        <v>217</v>
      </c>
    </row>
    <row r="60" spans="1:4" x14ac:dyDescent="0.3">
      <c r="A60" t="s">
        <v>207</v>
      </c>
      <c r="B60" t="s">
        <v>208</v>
      </c>
      <c r="C60" t="s">
        <v>209</v>
      </c>
      <c r="D60" t="s">
        <v>87</v>
      </c>
    </row>
    <row r="61" spans="1:4" x14ac:dyDescent="0.3">
      <c r="A61">
        <f>A43/992*60</f>
        <v>122.3381189516129</v>
      </c>
      <c r="B61">
        <f t="shared" ref="B61:D65" si="2">B43/992*60</f>
        <v>472.22095161290321</v>
      </c>
      <c r="C61">
        <f t="shared" si="2"/>
        <v>41.788584677419351</v>
      </c>
      <c r="D61">
        <f t="shared" si="2"/>
        <v>489.91331854838711</v>
      </c>
    </row>
    <row r="62" spans="1:4" x14ac:dyDescent="0.3">
      <c r="A62" t="s">
        <v>86</v>
      </c>
      <c r="B62" t="s">
        <v>88</v>
      </c>
      <c r="C62" t="s">
        <v>210</v>
      </c>
      <c r="D62" t="s">
        <v>211</v>
      </c>
    </row>
    <row r="63" spans="1:4" x14ac:dyDescent="0.3">
      <c r="A63">
        <f>A45/992*60</f>
        <v>89.003872983870977</v>
      </c>
      <c r="B63">
        <f t="shared" si="2"/>
        <v>224.74515725806449</v>
      </c>
      <c r="C63">
        <f t="shared" si="2"/>
        <v>68.799163306451618</v>
      </c>
      <c r="D63">
        <f t="shared" si="2"/>
        <v>259.8706633064516</v>
      </c>
    </row>
    <row r="64" spans="1:4" x14ac:dyDescent="0.3">
      <c r="A64" t="s">
        <v>212</v>
      </c>
      <c r="B64" t="s">
        <v>93</v>
      </c>
      <c r="C64" t="s">
        <v>92</v>
      </c>
      <c r="D64" t="s">
        <v>94</v>
      </c>
    </row>
    <row r="65" spans="1:4" x14ac:dyDescent="0.3">
      <c r="A65">
        <f>A47/992*60</f>
        <v>57.32845161290323</v>
      </c>
      <c r="B65">
        <f t="shared" si="2"/>
        <v>263.0329475806451</v>
      </c>
      <c r="C65">
        <f t="shared" si="2"/>
        <v>84.240435483870968</v>
      </c>
      <c r="D65">
        <f t="shared" si="2"/>
        <v>174.12434879032259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On-board</vt:lpstr>
      <vt:lpstr>Stationary</vt:lpstr>
      <vt:lpstr>Predictions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anonymous</dc:creator>
  <cp:lastModifiedBy>anonymous</cp:lastModifiedBy>
  <dcterms:created xsi:type="dcterms:W3CDTF">2020-07-21T14:12:50Z</dcterms:created>
  <dcterms:modified xsi:type="dcterms:W3CDTF">2021-02-26T12:45:56Z</dcterms:modified>
</cp:coreProperties>
</file>